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libertyutil-my.sharepoint.com/personal/twalls_libertyutilities_com/Documents/Documents/"/>
    </mc:Choice>
  </mc:AlternateContent>
  <xr:revisionPtr revIDLastSave="0" documentId="8_{817BE1B3-0448-47FB-B4BB-5A9494BD4025}" xr6:coauthVersionLast="47" xr6:coauthVersionMax="47" xr10:uidLastSave="{00000000-0000-0000-0000-000000000000}"/>
  <workbookProtection workbookAlgorithmName="SHA-512" workbookHashValue="BO8dxqL33sAiuvZe/Fvik974BVXtmaGqEUFwlnFNUABQeb9eyvPUtTGe7Kc6NXec+hMZGDFWMn7yNXD1vSpERw==" workbookSaltValue="GRnnd38FtoL+kOKy7f74XQ==" workbookSpinCount="100000" lockStructure="1"/>
  <bookViews>
    <workbookView xWindow="28680" yWindow="-120" windowWidth="29040" windowHeight="15840" activeTab="1" xr2:uid="{00000000-000D-0000-FFFF-FFFF00000000}"/>
  </bookViews>
  <sheets>
    <sheet name="Program Info" sheetId="10" r:id="rId1"/>
    <sheet name="LED Lighting" sheetId="2" r:id="rId2"/>
    <sheet name="Lighting" sheetId="1" r:id="rId3"/>
    <sheet name="HVAC" sheetId="3" r:id="rId4"/>
    <sheet name="Chillers" sheetId="4" r:id="rId5"/>
    <sheet name="VFDs" sheetId="9" r:id="rId6"/>
    <sheet name="Refrigeration and Food Service" sheetId="13" r:id="rId7"/>
  </sheets>
  <definedNames>
    <definedName name="asdf">#REF!</definedName>
    <definedName name="CI_EFLHcool">#REF!</definedName>
    <definedName name="fddf">#REF!</definedName>
    <definedName name="_xlnm.Print_Area" localSheetId="1">'LED Lighting'!$A$1:$G$24</definedName>
    <definedName name="_xlnm.Print_Area" localSheetId="0">'Program Info'!$A$1:$D$41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5" i="2" l="1"/>
  <c r="G12" i="1" l="1"/>
  <c r="E16" i="9" l="1"/>
  <c r="E15" i="9"/>
  <c r="E14" i="9"/>
  <c r="E13" i="9"/>
  <c r="E12" i="9"/>
  <c r="E11" i="9"/>
  <c r="E10" i="9"/>
  <c r="E9" i="9"/>
  <c r="E8" i="9"/>
  <c r="F9" i="13"/>
  <c r="F8" i="13"/>
  <c r="F6" i="13"/>
  <c r="F5" i="13"/>
  <c r="G23" i="2"/>
  <c r="F11" i="13" l="1"/>
  <c r="F10" i="3"/>
  <c r="E17" i="9" l="1"/>
  <c r="E19" i="9" l="1"/>
  <c r="D17" i="9"/>
  <c r="G9" i="1"/>
  <c r="G6" i="1" l="1"/>
  <c r="F8" i="4" l="1"/>
  <c r="F7" i="4"/>
  <c r="F6" i="4"/>
  <c r="F8" i="3"/>
  <c r="F7" i="3"/>
  <c r="F6" i="3"/>
  <c r="F5" i="3"/>
  <c r="G21" i="2"/>
  <c r="G20" i="2"/>
  <c r="G19" i="2"/>
  <c r="G17" i="2"/>
  <c r="G16" i="2"/>
  <c r="G14" i="2"/>
  <c r="G13" i="2"/>
  <c r="G12" i="2"/>
  <c r="G10" i="2"/>
  <c r="G9" i="2"/>
  <c r="G8" i="2"/>
  <c r="G7" i="2"/>
  <c r="G5" i="2"/>
  <c r="G13" i="1"/>
  <c r="G11" i="1"/>
  <c r="G7" i="1"/>
  <c r="F12" i="3" l="1"/>
  <c r="F10" i="4"/>
  <c r="G16" i="1"/>
  <c r="F13" i="13" l="1"/>
  <c r="F14" i="13" s="1"/>
  <c r="F12" i="4"/>
  <c r="F13" i="4" s="1"/>
  <c r="G27" i="2"/>
  <c r="G18" i="1"/>
  <c r="G19" i="1" s="1"/>
  <c r="F14" i="3"/>
  <c r="F15" i="3" s="1"/>
  <c r="E21" i="9"/>
  <c r="E22" i="9" s="1"/>
  <c r="G28" i="2" l="1"/>
</calcChain>
</file>

<file path=xl/sharedStrings.xml><?xml version="1.0" encoding="utf-8"?>
<sst xmlns="http://schemas.openxmlformats.org/spreadsheetml/2006/main" count="166" uniqueCount="125">
  <si>
    <t>Lighting Qualifying Measures</t>
  </si>
  <si>
    <t>Equipment</t>
  </si>
  <si>
    <t>Specifications</t>
  </si>
  <si>
    <t>Quantity</t>
  </si>
  <si>
    <t>Rebate</t>
  </si>
  <si>
    <t>High-Bay Fluorescent Fixtures with Electronic Ballasts</t>
  </si>
  <si>
    <t>*High-intensity discharge (HID) systems include mercury vapor, high-pressure sodium, metal halide and pulse-start metal halide.</t>
  </si>
  <si>
    <t>Lighting Qualifying Measures (cont.)</t>
  </si>
  <si>
    <t>LED ENERGY STAR® Qualified Interior Lamps</t>
  </si>
  <si>
    <t>Replace incandescent lamps with ENERGY STAR® listed LED lamps and luminaires.</t>
  </si>
  <si>
    <t xml:space="preserve">Replace HID* systems with LED systems.  Fixtures are required to be rated for outdoor use. Fixtures must be listed on the Design Lights Consortium (DLC) Qualified Products list </t>
  </si>
  <si>
    <t>LED Exterior Flood Lights</t>
  </si>
  <si>
    <t>$15 per fixture</t>
  </si>
  <si>
    <t>Replace HID* systems with LED systems. Fixtures must be listed on the Design Lights Consortium (DLC) Qualified Products list.</t>
  </si>
  <si>
    <t>Greater than 75W</t>
  </si>
  <si>
    <t>Maximum Rebate
per Unit</t>
  </si>
  <si>
    <t>Unit
Quantity</t>
  </si>
  <si>
    <t>CALC
Rebate per Unit</t>
  </si>
  <si>
    <t>Type and Size</t>
  </si>
  <si>
    <t>Rebate / Ton</t>
  </si>
  <si>
    <t>Tons</t>
  </si>
  <si>
    <t>Packaged A/C &amp; Split Systems</t>
  </si>
  <si>
    <t>5.4 Tons or less</t>
  </si>
  <si>
    <t>Water Source Heat Pump Systems</t>
  </si>
  <si>
    <t>Manufacturer / Model</t>
  </si>
  <si>
    <t>Type</t>
  </si>
  <si>
    <t>Manufacturer</t>
  </si>
  <si>
    <t>Model #</t>
  </si>
  <si>
    <t>Qualifications</t>
  </si>
  <si>
    <t>Rebate per HP</t>
  </si>
  <si>
    <t>CALC
Rebate</t>
  </si>
  <si>
    <t>Drive Size  (HP)</t>
  </si>
  <si>
    <t>Greater than 20 Tons to 30 Tons</t>
  </si>
  <si>
    <t>14 EER</t>
  </si>
  <si>
    <t>Less than 30W</t>
  </si>
  <si>
    <t>LED Fixtures for Parking Garage/Canopy Installations</t>
  </si>
  <si>
    <t>$20 per fixture</t>
  </si>
  <si>
    <t>Heating and Cooling Systems</t>
  </si>
  <si>
    <t>Chillers</t>
  </si>
  <si>
    <t>Variable Frequency Drives</t>
  </si>
  <si>
    <t>Refrigeration and Food Service</t>
  </si>
  <si>
    <t>Strip Curtains for Walk-In Coolers and Freezers</t>
  </si>
  <si>
    <t>Anti-Sweat Door Heater Controls (Retrofit Only)</t>
  </si>
  <si>
    <t xml:space="preserve">Removal of 4 ft. T8 lamps </t>
  </si>
  <si>
    <t xml:space="preserve">Removal of 8 ft. T8 lamps </t>
  </si>
  <si>
    <t>Removal of at least one lamp from a T8 fixture. Fixture must include high efficiency electronic ballast. There must be permanent removal of lamps, ballasts and sockets in the system being rebated. This rebate may not be combined with other rebates for lamp or fixture replacement.</t>
  </si>
  <si>
    <t>$50 per fixture</t>
  </si>
  <si>
    <t>T5 High Bay</t>
  </si>
  <si>
    <t>Low-Wattage Fluorescent T8 Lamps</t>
  </si>
  <si>
    <t>Low Wattage T8, 4 foot lamps</t>
  </si>
  <si>
    <t>Replace 32 Watt lamps in existing fixtures with 28 Watt or less lamps.</t>
  </si>
  <si>
    <t>$135 per fixture</t>
  </si>
  <si>
    <t>LED Exit Signs</t>
  </si>
  <si>
    <t>Replace incandescent exit sign with LED exit sign.</t>
  </si>
  <si>
    <t>Omnidirectional LED Bulb (&lt;10W)</t>
  </si>
  <si>
    <t>Omnidirectional LED Bulb (≥10W)</t>
  </si>
  <si>
    <t>Directional LED Bulb (&lt;15W)</t>
  </si>
  <si>
    <t>Directional LED Bulb (≥15W)</t>
  </si>
  <si>
    <t>LED Fixtures for High or Low Bay Installations</t>
  </si>
  <si>
    <t>Refrigeration and Food Service rebate total</t>
  </si>
  <si>
    <t>Chiller Rebate Total</t>
  </si>
  <si>
    <t>HVAC Rebate Total</t>
  </si>
  <si>
    <t>Cumulative from all pages</t>
  </si>
  <si>
    <t>LED Lighting Rebate Total</t>
  </si>
  <si>
    <t>Lighting Rebate Total:</t>
  </si>
  <si>
    <t>Cumulative from all pages:</t>
  </si>
  <si>
    <t>LED Wall Mounted Area Lights</t>
  </si>
  <si>
    <t>Replace HID* or fluorescent systems with LED systems. Fixtures must be listed on the Design Lights Consortium (DLC) Qualified Products list.</t>
  </si>
  <si>
    <t>Lighting Optimization</t>
  </si>
  <si>
    <t>Replace halogen or HID systems with LED systems.  Fixtures are required to be rated for outdoor use.  Fixtures must have at least a 5 year warranty from the manufacturer.</t>
  </si>
  <si>
    <t>Less than 300 Tons</t>
  </si>
  <si>
    <t>Full Load: 0.576 kW/ton &amp;
IPLV 0.596 kW/ton</t>
  </si>
  <si>
    <t>300 Tons to Less Than 600 Tons</t>
  </si>
  <si>
    <t>600 Tons and Above</t>
  </si>
  <si>
    <t>Full Load: 0.576 kW/ton &amp;
IPLV: 0.549 kW/ton</t>
  </si>
  <si>
    <t>Full Load: 0.57 kW/ton &amp;
IPLV: 0.539 kW/ton</t>
  </si>
  <si>
    <t>0.5 - 1.5 HP</t>
  </si>
  <si>
    <t>$55 per Drive</t>
  </si>
  <si>
    <t>11.25 Tons or less</t>
  </si>
  <si>
    <t>15 SEER</t>
  </si>
  <si>
    <t>Greater than 5.4 Tons to 11.25 Tons</t>
  </si>
  <si>
    <t>12 EER</t>
  </si>
  <si>
    <t>Greater than 11,25 Tons to 20 Tons</t>
  </si>
  <si>
    <t>10.3 EER</t>
  </si>
  <si>
    <t>Controls for Medium Temperature Refrigerated Display Cases</t>
  </si>
  <si>
    <t>VFD Rebate Total</t>
  </si>
  <si>
    <t>Controls for Low Temperature Refrigerated Display Cases</t>
  </si>
  <si>
    <t>Replace High-intensity discharge (HID) high bay fixtures with 4 to 6 lamp T5 high bay fixtures</t>
  </si>
  <si>
    <t>LED High or Low Bay Fixture &lt;=10,000 lumens</t>
  </si>
  <si>
    <t>Strip Curtains - Walk-In Coolers - must be minimum 0.06 inches thick</t>
  </si>
  <si>
    <t>Strip Curtains - Freezers - must be minimum 0.06 inches thick</t>
  </si>
  <si>
    <t>Quantity -  Number of Cases</t>
  </si>
  <si>
    <t>$5 per square foot</t>
  </si>
  <si>
    <t>Quantity - Square Feet</t>
  </si>
  <si>
    <t>$6 per fixture</t>
  </si>
  <si>
    <t>$8 per fixture</t>
  </si>
  <si>
    <t>$1 per fixture</t>
  </si>
  <si>
    <t>$83 per fixture</t>
  </si>
  <si>
    <t>2-3 lamps</t>
  </si>
  <si>
    <t>Replace High-intensity discharge (HID) high bay fixtures with 2 or 3 lamp T5 high bay fixtures</t>
  </si>
  <si>
    <t>4-6 lamps</t>
  </si>
  <si>
    <t>$0.85 per lamp</t>
  </si>
  <si>
    <t>$90 per fixture</t>
  </si>
  <si>
    <t>$75 per fixture</t>
  </si>
  <si>
    <t>$140 per fixture</t>
  </si>
  <si>
    <t>$225 per fixture</t>
  </si>
  <si>
    <t>$100 per case</t>
  </si>
  <si>
    <r>
      <t>Reduce the number of existing T8 lamps per fixture. Must include low ballast factor (</t>
    </r>
    <r>
      <rPr>
        <sz val="9"/>
        <color rgb="FF231F20"/>
        <rFont val="Calibri"/>
        <family val="2"/>
        <scheme val="minor"/>
      </rPr>
      <t xml:space="preserve">≤ </t>
    </r>
    <r>
      <rPr>
        <sz val="9"/>
        <color theme="1"/>
        <rFont val="Calibri"/>
        <family val="2"/>
        <scheme val="minor"/>
      </rPr>
      <t>0.85).</t>
    </r>
  </si>
  <si>
    <r>
      <t xml:space="preserve">HVAC equipment efficiency criteria are based on applicable ARI standards at standard conditions per ARI Standard 550/590-98 using a non-CFC refrigerant. </t>
    </r>
    <r>
      <rPr>
        <b/>
        <sz val="9"/>
        <color rgb="FF231F20"/>
        <rFont val="Calibri"/>
        <family val="2"/>
        <scheme val="minor"/>
      </rPr>
      <t>Attach a copy of manufacturer’s performance sheet showing Full Load and Integrated Part Load Value (IPLV) efficiencies.</t>
    </r>
    <r>
      <rPr>
        <sz val="9"/>
        <color rgb="FF231F20"/>
        <rFont val="Calibri"/>
        <family val="2"/>
        <scheme val="minor"/>
      </rPr>
      <t xml:space="preserve"> Only units that meet BOTH minimum Full Load and IPLV requirements are eligible for rebates.  Air-cooled chiller efficiencies shall include condenser fan energy consumption.</t>
    </r>
  </si>
  <si>
    <r>
      <rPr>
        <b/>
        <sz val="9"/>
        <color rgb="FF231F20"/>
        <rFont val="Calibri"/>
        <family val="2"/>
        <scheme val="minor"/>
      </rPr>
      <t>Water Cooled Chiller, Centrifugal</t>
    </r>
    <r>
      <rPr>
        <sz val="9"/>
        <color rgb="FF231F20"/>
        <rFont val="Calibri"/>
        <family val="2"/>
        <scheme val="minor"/>
      </rPr>
      <t xml:space="preserve">
(ARI Standard Conditions: 44°F leaving chilled water, 2.4 gpm/ton. 85°F entering condenser water, 3.0 gpm/ton)</t>
    </r>
  </si>
  <si>
    <r>
      <t>Total</t>
    </r>
    <r>
      <rPr>
        <sz val="9"/>
        <color rgb="FFFF0000"/>
        <rFont val="Calibri"/>
        <family val="2"/>
        <scheme val="minor"/>
      </rPr>
      <t xml:space="preserve"> </t>
    </r>
    <r>
      <rPr>
        <sz val="9"/>
        <rFont val="Calibri"/>
        <family val="2"/>
        <scheme val="minor"/>
      </rPr>
      <t>HP</t>
    </r>
    <r>
      <rPr>
        <sz val="9"/>
        <color theme="1"/>
        <rFont val="Calibri"/>
        <family val="2"/>
        <scheme val="minor"/>
      </rPr>
      <t>:</t>
    </r>
  </si>
  <si>
    <t>Replace High-intensity discharge (HID) high bay fixtures with 8 to 10 lamp T5 high bay fixtures</t>
  </si>
  <si>
    <t>8-10 lamps</t>
  </si>
  <si>
    <t xml:space="preserve">LIBERTY UTILITIES - ARKANSAS </t>
  </si>
  <si>
    <t>Lighting &amp; Prescriptive Worksheet</t>
  </si>
  <si>
    <t xml:space="preserve">PRESCRIPTIVE REBATE PROGRAM </t>
  </si>
  <si>
    <t>30W to 75W</t>
  </si>
  <si>
    <t>Less than 15W (&lt;15W)</t>
  </si>
  <si>
    <r>
      <t>15W or greater (</t>
    </r>
    <r>
      <rPr>
        <sz val="9"/>
        <color rgb="FF231F20"/>
        <rFont val="Calibri"/>
        <family val="2"/>
      </rPr>
      <t>≥15W)</t>
    </r>
  </si>
  <si>
    <t>Minimum Requirement</t>
  </si>
  <si>
    <t>VFD for HVAC and Refrigeration Condenser Fans</t>
  </si>
  <si>
    <t>Drive Size Range</t>
  </si>
  <si>
    <t>This form is valid January 1, 2023 to December 31, 2023</t>
  </si>
  <si>
    <t>Varaible Frequency Drive - Equipment Information</t>
  </si>
  <si>
    <t>LibertyAR_ver3.1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</si>
</sst>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43" formatCode="_(* #,##0.00_);_(* \(#,##0.00\);_(* &quot;-&quot;??_);_(@_)"/>
  </numFmts>
  <fonts count="18" x14ac:knownFonts="1">
    <font>
      <sz val="11"/>
      <color theme="1"/>
      <name val="Calibri"/>
      <family val="2"/>
      <scheme val="minor"/>
    </font>
    <font>
      <sz val="11"/>
      <color theme="1"/>
      <name val="Calibri"/>
      <family val="2"/>
      <scheme val="minor"/>
    </font>
    <font>
      <sz val="13"/>
      <color rgb="FFFFFFFF"/>
      <name val="Calibri"/>
      <family val="2"/>
      <scheme val="minor"/>
    </font>
    <font>
      <sz val="7"/>
      <color rgb="FF231F20"/>
      <name val="Calibri"/>
      <family val="2"/>
      <scheme val="minor"/>
    </font>
    <font>
      <sz val="6.5"/>
      <color theme="1"/>
      <name val="Calibri"/>
      <family val="2"/>
      <scheme val="minor"/>
    </font>
    <font>
      <sz val="10"/>
      <color theme="1"/>
      <name val="Calibri"/>
      <family val="2"/>
      <scheme val="minor"/>
    </font>
    <font>
      <sz val="11"/>
      <name val="Calibri"/>
      <family val="2"/>
      <scheme val="minor"/>
    </font>
    <font>
      <sz val="16"/>
      <color theme="1"/>
      <name val="Calibri"/>
      <family val="2"/>
      <scheme val="minor"/>
    </font>
    <font>
      <b/>
      <sz val="9"/>
      <color theme="1"/>
      <name val="Calibri"/>
      <family val="2"/>
      <scheme val="minor"/>
    </font>
    <font>
      <b/>
      <sz val="9"/>
      <color rgb="FF231F20"/>
      <name val="Calibri"/>
      <family val="2"/>
      <scheme val="minor"/>
    </font>
    <font>
      <sz val="9"/>
      <color rgb="FF231F20"/>
      <name val="Calibri"/>
      <family val="2"/>
      <scheme val="minor"/>
    </font>
    <font>
      <sz val="9"/>
      <color theme="1"/>
      <name val="Calibri"/>
      <family val="2"/>
      <scheme val="minor"/>
    </font>
    <font>
      <sz val="9"/>
      <name val="Calibri"/>
      <family val="2"/>
      <scheme val="minor"/>
    </font>
    <font>
      <sz val="9"/>
      <color rgb="FFFF0000"/>
      <name val="Calibri"/>
      <family val="2"/>
      <scheme val="minor"/>
    </font>
    <font>
      <b/>
      <sz val="9"/>
      <name val="Calibri"/>
      <family val="2"/>
      <scheme val="minor"/>
    </font>
    <font>
      <b/>
      <sz val="16"/>
      <color rgb="FF000000"/>
      <name val="Calibri"/>
      <family val="2"/>
      <scheme val="minor"/>
    </font>
    <font>
      <b/>
      <sz val="12"/>
      <color theme="1"/>
      <name val="Calibri"/>
      <family val="2"/>
      <scheme val="minor"/>
    </font>
    <font>
      <sz val="9"/>
      <color rgb="FF231F20"/>
      <name val="Calibri"/>
      <family val="2"/>
    </font>
  </fonts>
  <fills count="6">
    <fill>
      <patternFill patternType="none"/>
    </fill>
    <fill>
      <patternFill patternType="gray125"/>
    </fill>
    <fill>
      <patternFill patternType="solid">
        <fgColor theme="9" tint="0.79998168889431442"/>
        <bgColor indexed="64"/>
      </patternFill>
    </fill>
    <fill>
      <patternFill patternType="solid">
        <fgColor rgb="FF92D050"/>
        <bgColor indexed="64"/>
      </patternFill>
    </fill>
    <fill>
      <patternFill patternType="solid">
        <fgColor rgb="FF0058A8"/>
        <bgColor indexed="64"/>
      </patternFill>
    </fill>
    <fill>
      <patternFill patternType="solid">
        <fgColor rgb="FFE2EFDA"/>
        <bgColor indexed="64"/>
      </patternFill>
    </fill>
  </fills>
  <borders count="29">
    <border>
      <left/>
      <right/>
      <top/>
      <bottom/>
      <diagonal/>
    </border>
    <border>
      <left/>
      <right/>
      <top/>
      <bottom style="medium">
        <color rgb="FF231F20"/>
      </bottom>
      <diagonal/>
    </border>
    <border>
      <left/>
      <right/>
      <top/>
      <bottom style="medium">
        <color indexed="64"/>
      </bottom>
      <diagonal/>
    </border>
    <border>
      <left/>
      <right/>
      <top style="medium">
        <color rgb="FF231F20"/>
      </top>
      <bottom/>
      <diagonal/>
    </border>
    <border>
      <left style="thin">
        <color indexed="64"/>
      </left>
      <right style="thin">
        <color indexed="64"/>
      </right>
      <top style="thin">
        <color indexed="64"/>
      </top>
      <bottom style="thin">
        <color indexed="64"/>
      </bottom>
      <diagonal/>
    </border>
    <border>
      <left style="medium">
        <color rgb="FF231F20"/>
      </left>
      <right/>
      <top style="medium">
        <color rgb="FF231F20"/>
      </top>
      <bottom/>
      <diagonal/>
    </border>
    <border>
      <left/>
      <right style="medium">
        <color rgb="FF231F20"/>
      </right>
      <top style="medium">
        <color rgb="FF231F2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1" fillId="0" borderId="0"/>
  </cellStyleXfs>
  <cellXfs count="124">
    <xf numFmtId="0" fontId="0" fillId="0" borderId="0" xfId="0"/>
    <xf numFmtId="0" fontId="3" fillId="0" borderId="0" xfId="0" applyFont="1" applyAlignment="1">
      <alignment vertical="center" wrapText="1"/>
    </xf>
    <xf numFmtId="44" fontId="4" fillId="0" borderId="0" xfId="0" applyNumberFormat="1" applyFont="1" applyAlignment="1">
      <alignment vertical="center" wrapText="1"/>
    </xf>
    <xf numFmtId="44" fontId="0" fillId="0" borderId="0" xfId="0" applyNumberFormat="1"/>
    <xf numFmtId="0" fontId="0" fillId="0" borderId="0" xfId="0" applyAlignment="1">
      <alignment horizontal="right"/>
    </xf>
    <xf numFmtId="0" fontId="0" fillId="0" borderId="0" xfId="0" applyAlignment="1" applyProtection="1">
      <alignment horizontal="center" vertical="center" wrapText="1"/>
      <protection locked="0"/>
    </xf>
    <xf numFmtId="43" fontId="1" fillId="0" borderId="0" xfId="2" applyFont="1" applyBorder="1" applyAlignment="1">
      <alignment vertical="center" wrapText="1"/>
    </xf>
    <xf numFmtId="44" fontId="5" fillId="0" borderId="0" xfId="0" applyNumberFormat="1" applyFont="1"/>
    <xf numFmtId="0" fontId="6" fillId="0" borderId="0" xfId="0" applyFont="1"/>
    <xf numFmtId="0" fontId="6" fillId="0" borderId="0" xfId="0" applyFont="1" applyAlignment="1">
      <alignment horizontal="right" vertical="center"/>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11" fillId="0" borderId="4" xfId="0" applyFont="1" applyBorder="1" applyAlignment="1">
      <alignment vertical="center" wrapText="1"/>
    </xf>
    <xf numFmtId="0" fontId="10" fillId="0" borderId="4" xfId="0" applyFont="1" applyBorder="1" applyAlignment="1">
      <alignment horizontal="left" vertical="center" wrapText="1" indent="2"/>
    </xf>
    <xf numFmtId="44" fontId="10" fillId="0" borderId="4" xfId="1" applyFont="1" applyBorder="1" applyAlignment="1">
      <alignment horizontal="left" vertical="center" wrapText="1" indent="2"/>
    </xf>
    <xf numFmtId="0" fontId="11" fillId="2" borderId="4" xfId="0" applyFont="1" applyFill="1" applyBorder="1" applyAlignment="1" applyProtection="1">
      <alignment vertical="center" wrapText="1"/>
      <protection locked="0"/>
    </xf>
    <xf numFmtId="44" fontId="11" fillId="0" borderId="11" xfId="0" applyNumberFormat="1" applyFont="1" applyBorder="1" applyAlignment="1">
      <alignment vertical="center" wrapText="1"/>
    </xf>
    <xf numFmtId="0" fontId="12" fillId="0" borderId="4" xfId="0" applyFont="1" applyBorder="1" applyAlignment="1">
      <alignment horizontal="left" vertical="center" wrapText="1" indent="2"/>
    </xf>
    <xf numFmtId="44" fontId="12" fillId="0" borderId="4" xfId="1" applyFont="1" applyBorder="1" applyAlignment="1">
      <alignment horizontal="left" vertical="center" wrapText="1" indent="2"/>
    </xf>
    <xf numFmtId="0" fontId="11" fillId="0" borderId="4" xfId="0" applyFont="1" applyBorder="1" applyAlignment="1">
      <alignment horizontal="left" vertical="center" wrapText="1" indent="2"/>
    </xf>
    <xf numFmtId="44" fontId="11" fillId="0" borderId="4" xfId="1" applyFont="1" applyBorder="1" applyAlignment="1">
      <alignment horizontal="left" vertical="center" wrapText="1" indent="2"/>
    </xf>
    <xf numFmtId="0" fontId="11" fillId="0" borderId="18" xfId="0" applyFont="1" applyBorder="1" applyAlignment="1">
      <alignment vertical="center" wrapText="1"/>
    </xf>
    <xf numFmtId="0" fontId="8" fillId="0" borderId="8"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9" xfId="0" applyFont="1" applyBorder="1" applyAlignment="1">
      <alignment horizontal="center" vertical="center" wrapText="1"/>
    </xf>
    <xf numFmtId="44" fontId="12" fillId="0" borderId="4" xfId="1" applyFont="1" applyBorder="1" applyAlignment="1" applyProtection="1">
      <alignment horizontal="left" vertical="center" wrapText="1" indent="2"/>
    </xf>
    <xf numFmtId="0" fontId="11" fillId="0" borderId="10" xfId="0" applyFont="1" applyBorder="1" applyAlignment="1">
      <alignment vertical="center" wrapText="1"/>
    </xf>
    <xf numFmtId="0" fontId="12" fillId="0" borderId="4" xfId="0" applyFont="1" applyBorder="1" applyAlignment="1">
      <alignment vertical="center" wrapText="1"/>
    </xf>
    <xf numFmtId="44" fontId="11" fillId="0" borderId="4" xfId="1" applyFont="1" applyBorder="1" applyAlignment="1" applyProtection="1">
      <alignment horizontal="left" vertical="center" wrapText="1" indent="2"/>
    </xf>
    <xf numFmtId="0" fontId="11" fillId="0" borderId="12" xfId="0" applyFont="1" applyBorder="1" applyAlignment="1">
      <alignment vertical="center" wrapText="1"/>
    </xf>
    <xf numFmtId="0" fontId="12" fillId="0" borderId="13" xfId="0" applyFont="1" applyBorder="1" applyAlignment="1">
      <alignment vertical="center" wrapText="1"/>
    </xf>
    <xf numFmtId="0" fontId="12" fillId="0" borderId="13" xfId="0" applyFont="1" applyBorder="1" applyAlignment="1">
      <alignment horizontal="left" vertical="center" wrapText="1" indent="2"/>
    </xf>
    <xf numFmtId="44" fontId="12" fillId="0" borderId="13" xfId="1" applyFont="1" applyBorder="1" applyAlignment="1" applyProtection="1">
      <alignment horizontal="left" vertical="center" wrapText="1" indent="2"/>
    </xf>
    <xf numFmtId="0" fontId="11" fillId="2" borderId="13" xfId="0" applyFont="1" applyFill="1" applyBorder="1" applyAlignment="1" applyProtection="1">
      <alignment vertical="center" wrapText="1"/>
      <protection locked="0"/>
    </xf>
    <xf numFmtId="44" fontId="11" fillId="0" borderId="14" xfId="0" applyNumberFormat="1" applyFont="1" applyBorder="1" applyAlignment="1">
      <alignment vertical="center" wrapText="1"/>
    </xf>
    <xf numFmtId="0" fontId="10" fillId="0" borderId="10" xfId="0" applyFont="1" applyBorder="1" applyAlignment="1">
      <alignment horizontal="left" vertical="center" wrapText="1" indent="1"/>
    </xf>
    <xf numFmtId="0" fontId="10" fillId="0" borderId="4" xfId="0" applyFont="1" applyBorder="1" applyAlignment="1">
      <alignment horizontal="left" vertical="center" wrapText="1" indent="1"/>
    </xf>
    <xf numFmtId="6" fontId="10" fillId="0" borderId="4" xfId="0" applyNumberFormat="1" applyFont="1" applyBorder="1" applyAlignment="1">
      <alignment horizontal="center" vertical="center" wrapText="1"/>
    </xf>
    <xf numFmtId="0" fontId="12" fillId="0" borderId="12" xfId="0" applyFont="1" applyBorder="1" applyAlignment="1">
      <alignment horizontal="left" vertical="center" wrapText="1" indent="1"/>
    </xf>
    <xf numFmtId="0" fontId="10" fillId="0" borderId="13" xfId="0" applyFont="1" applyBorder="1" applyAlignment="1">
      <alignment horizontal="left" vertical="center" wrapText="1" indent="1"/>
    </xf>
    <xf numFmtId="6" fontId="10" fillId="0" borderId="13" xfId="0" applyNumberFormat="1" applyFont="1" applyBorder="1" applyAlignment="1">
      <alignment horizontal="center" vertical="center" wrapText="1"/>
    </xf>
    <xf numFmtId="0" fontId="11" fillId="0" borderId="10" xfId="0" applyFont="1" applyBorder="1" applyAlignment="1">
      <alignment horizontal="left" vertical="center" wrapText="1" indent="1"/>
    </xf>
    <xf numFmtId="0" fontId="11" fillId="0" borderId="12" xfId="0" applyFont="1" applyBorder="1" applyAlignment="1">
      <alignment horizontal="left" vertical="center" wrapText="1" inden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1" fillId="0" borderId="0" xfId="0" applyFont="1"/>
    <xf numFmtId="43" fontId="11" fillId="0" borderId="14" xfId="2" applyFont="1" applyBorder="1" applyAlignment="1">
      <alignment vertical="center" wrapText="1"/>
    </xf>
    <xf numFmtId="0" fontId="12" fillId="0" borderId="4" xfId="0" applyFont="1" applyBorder="1" applyAlignment="1">
      <alignment horizontal="center" vertical="center" wrapText="1"/>
    </xf>
    <xf numFmtId="0" fontId="10" fillId="2" borderId="4" xfId="0" applyFont="1" applyFill="1" applyBorder="1" applyAlignment="1" applyProtection="1">
      <alignment horizontal="left" vertical="center" wrapText="1" indent="1"/>
      <protection locked="0"/>
    </xf>
    <xf numFmtId="0" fontId="10" fillId="0" borderId="12" xfId="0" applyFont="1" applyBorder="1" applyAlignment="1">
      <alignment horizontal="left" vertical="center" wrapText="1" indent="1"/>
    </xf>
    <xf numFmtId="0" fontId="12" fillId="0" borderId="13" xfId="0" applyFont="1" applyBorder="1" applyAlignment="1">
      <alignment horizontal="center" vertical="center" wrapText="1"/>
    </xf>
    <xf numFmtId="0" fontId="10" fillId="2" borderId="13" xfId="0" applyFont="1" applyFill="1" applyBorder="1" applyAlignment="1" applyProtection="1">
      <alignment horizontal="left" vertical="center" wrapText="1" indent="1"/>
      <protection locked="0"/>
    </xf>
    <xf numFmtId="0" fontId="9" fillId="3" borderId="4" xfId="0" applyFont="1" applyFill="1" applyBorder="1" applyAlignment="1">
      <alignment vertical="center" wrapText="1"/>
    </xf>
    <xf numFmtId="0" fontId="14" fillId="3" borderId="4" xfId="0" applyFont="1" applyFill="1" applyBorder="1" applyAlignment="1">
      <alignment vertical="center" wrapText="1"/>
    </xf>
    <xf numFmtId="0" fontId="9" fillId="3" borderId="11" xfId="0" applyFont="1" applyFill="1" applyBorder="1" applyAlignment="1">
      <alignment vertical="center" wrapText="1"/>
    </xf>
    <xf numFmtId="0" fontId="9" fillId="0" borderId="1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4" xfId="0" applyFont="1" applyBorder="1" applyAlignment="1">
      <alignment horizontal="left" vertical="center" wrapText="1" indent="1"/>
    </xf>
    <xf numFmtId="0" fontId="15" fillId="0" borderId="0" xfId="0" applyFont="1" applyAlignment="1">
      <alignment horizontal="center"/>
    </xf>
    <xf numFmtId="0" fontId="16" fillId="0" borderId="0" xfId="0" applyFont="1" applyAlignment="1">
      <alignment horizontal="center"/>
    </xf>
    <xf numFmtId="0" fontId="10" fillId="5" borderId="4" xfId="0" applyFont="1" applyFill="1" applyBorder="1" applyAlignment="1" applyProtection="1">
      <alignment horizontal="left" vertical="center" wrapText="1" indent="1"/>
      <protection locked="0"/>
    </xf>
    <xf numFmtId="0" fontId="11" fillId="5" borderId="10" xfId="0" applyFont="1" applyFill="1" applyBorder="1" applyAlignment="1" applyProtection="1">
      <alignment vertical="center" wrapText="1"/>
      <protection locked="0"/>
    </xf>
    <xf numFmtId="0" fontId="11" fillId="5" borderId="4" xfId="0" applyFont="1" applyFill="1" applyBorder="1" applyAlignment="1" applyProtection="1">
      <alignment vertical="center" wrapText="1"/>
      <protection locked="0"/>
    </xf>
    <xf numFmtId="0" fontId="10" fillId="0" borderId="17" xfId="0" applyFont="1" applyBorder="1" applyAlignment="1">
      <alignment horizontal="left" vertical="center" wrapText="1"/>
    </xf>
    <xf numFmtId="0" fontId="8" fillId="3" borderId="10" xfId="0" applyFont="1" applyFill="1" applyBorder="1" applyAlignment="1">
      <alignment vertical="center" wrapText="1"/>
    </xf>
    <xf numFmtId="0" fontId="8" fillId="3" borderId="20" xfId="0" applyFont="1" applyFill="1" applyBorder="1" applyAlignment="1">
      <alignment vertical="center" wrapText="1"/>
    </xf>
    <xf numFmtId="0" fontId="8" fillId="3" borderId="4" xfId="0" applyFont="1" applyFill="1" applyBorder="1" applyAlignment="1">
      <alignment vertical="center" wrapText="1"/>
    </xf>
    <xf numFmtId="0" fontId="8" fillId="3" borderId="11" xfId="0" applyFont="1" applyFill="1" applyBorder="1" applyAlignment="1">
      <alignment vertical="center" wrapText="1"/>
    </xf>
    <xf numFmtId="0" fontId="11" fillId="0" borderId="18" xfId="0" applyFont="1" applyBorder="1" applyAlignment="1">
      <alignment vertical="center" wrapText="1"/>
    </xf>
    <xf numFmtId="0" fontId="11" fillId="0" borderId="19" xfId="0" applyFont="1" applyBorder="1" applyAlignment="1">
      <alignment vertical="center" wrapText="1"/>
    </xf>
    <xf numFmtId="0" fontId="11" fillId="0" borderId="16" xfId="0" applyFont="1" applyBorder="1" applyAlignment="1">
      <alignment vertical="center" wrapText="1"/>
    </xf>
    <xf numFmtId="0" fontId="8" fillId="3" borderId="21" xfId="0" applyFont="1" applyFill="1" applyBorder="1" applyAlignment="1">
      <alignment vertical="center" wrapText="1"/>
    </xf>
    <xf numFmtId="0" fontId="8" fillId="3" borderId="22" xfId="0" applyFont="1" applyFill="1" applyBorder="1" applyAlignment="1">
      <alignment vertical="center" wrapText="1"/>
    </xf>
    <xf numFmtId="0" fontId="8" fillId="3" borderId="23" xfId="0" applyFont="1" applyFill="1" applyBorder="1" applyAlignment="1">
      <alignment vertical="center" wrapText="1"/>
    </xf>
    <xf numFmtId="0" fontId="9" fillId="3" borderId="21" xfId="0" applyFont="1" applyFill="1" applyBorder="1" applyAlignment="1">
      <alignment vertical="center" wrapText="1"/>
    </xf>
    <xf numFmtId="0" fontId="9" fillId="3" borderId="22" xfId="0" applyFont="1" applyFill="1" applyBorder="1" applyAlignment="1">
      <alignment vertical="center" wrapText="1"/>
    </xf>
    <xf numFmtId="0" fontId="9" fillId="3" borderId="23" xfId="0" applyFont="1" applyFill="1" applyBorder="1" applyAlignment="1">
      <alignment vertical="center" wrapText="1"/>
    </xf>
    <xf numFmtId="0" fontId="10" fillId="0" borderId="21" xfId="0" applyFont="1" applyBorder="1" applyAlignment="1">
      <alignment horizontal="left" vertical="center" wrapText="1"/>
    </xf>
    <xf numFmtId="0" fontId="10" fillId="0" borderId="20" xfId="0" applyFont="1" applyBorder="1" applyAlignment="1">
      <alignment horizontal="left" vertical="center" wrapText="1"/>
    </xf>
    <xf numFmtId="0" fontId="0" fillId="0" borderId="0" xfId="0" applyAlignment="1">
      <alignment horizontal="center"/>
    </xf>
    <xf numFmtId="0" fontId="2" fillId="4" borderId="5" xfId="0" applyFont="1" applyFill="1" applyBorder="1" applyAlignment="1">
      <alignment vertical="center" wrapText="1"/>
    </xf>
    <xf numFmtId="0" fontId="2" fillId="4" borderId="3" xfId="0" applyFont="1" applyFill="1" applyBorder="1" applyAlignment="1">
      <alignment vertical="center" wrapText="1"/>
    </xf>
    <xf numFmtId="0" fontId="2" fillId="4" borderId="6" xfId="0" applyFont="1" applyFill="1" applyBorder="1" applyAlignment="1">
      <alignment vertical="center" wrapText="1"/>
    </xf>
    <xf numFmtId="0" fontId="8" fillId="0" borderId="21" xfId="0" applyFont="1" applyBorder="1" applyAlignment="1">
      <alignment horizontal="center" vertical="center" wrapText="1"/>
    </xf>
    <xf numFmtId="0" fontId="8" fillId="0" borderId="20" xfId="0" applyFont="1" applyBorder="1" applyAlignment="1">
      <alignment horizontal="center"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4" xfId="0" applyFont="1" applyBorder="1" applyAlignment="1">
      <alignment horizontal="left" vertical="center" wrapText="1"/>
    </xf>
    <xf numFmtId="0" fontId="3" fillId="0" borderId="17" xfId="0" applyFont="1" applyBorder="1" applyAlignment="1">
      <alignment horizontal="left" vertical="center" wrapText="1"/>
    </xf>
    <xf numFmtId="0" fontId="7" fillId="0" borderId="1"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11" xfId="0" applyFont="1" applyBorder="1" applyAlignment="1">
      <alignment horizontal="left" vertical="center" wrapText="1"/>
    </xf>
    <xf numFmtId="0" fontId="10" fillId="0" borderId="10" xfId="0" applyFont="1" applyBorder="1" applyAlignment="1">
      <alignment vertical="center" wrapText="1"/>
    </xf>
    <xf numFmtId="0" fontId="10" fillId="0" borderId="4" xfId="0" applyFont="1" applyBorder="1" applyAlignment="1">
      <alignment vertical="center" wrapText="1"/>
    </xf>
    <xf numFmtId="0" fontId="9" fillId="3" borderId="10" xfId="0" applyFont="1" applyFill="1" applyBorder="1" applyAlignment="1">
      <alignment vertical="center" wrapText="1"/>
    </xf>
    <xf numFmtId="0" fontId="9" fillId="3" borderId="4" xfId="0" applyFont="1" applyFill="1" applyBorder="1" applyAlignment="1">
      <alignment vertical="center" wrapText="1"/>
    </xf>
    <xf numFmtId="0" fontId="9" fillId="3" borderId="11" xfId="0" applyFont="1" applyFill="1" applyBorder="1" applyAlignment="1">
      <alignment vertical="center" wrapText="1"/>
    </xf>
    <xf numFmtId="0" fontId="2" fillId="4" borderId="7" xfId="0" applyFont="1" applyFill="1" applyBorder="1" applyAlignment="1">
      <alignment horizontal="left" vertical="center" wrapText="1" indent="1"/>
    </xf>
    <xf numFmtId="0" fontId="2" fillId="4" borderId="8" xfId="0" applyFont="1" applyFill="1" applyBorder="1" applyAlignment="1">
      <alignment horizontal="left" vertical="center" wrapText="1" indent="1"/>
    </xf>
    <xf numFmtId="0" fontId="2" fillId="4" borderId="9" xfId="0" applyFont="1" applyFill="1" applyBorder="1" applyAlignment="1">
      <alignment horizontal="left" vertical="center" wrapText="1" indent="1"/>
    </xf>
    <xf numFmtId="0" fontId="9" fillId="3" borderId="10" xfId="0" applyFont="1" applyFill="1" applyBorder="1" applyAlignment="1">
      <alignment horizontal="left" vertical="center" wrapText="1" indent="1"/>
    </xf>
    <xf numFmtId="0" fontId="9" fillId="3" borderId="4" xfId="0" applyFont="1" applyFill="1" applyBorder="1" applyAlignment="1">
      <alignment horizontal="left" vertical="center" wrapText="1" indent="1"/>
    </xf>
    <xf numFmtId="0" fontId="9" fillId="3" borderId="11" xfId="0" applyFont="1" applyFill="1" applyBorder="1" applyAlignment="1">
      <alignment horizontal="left" vertical="center" wrapText="1" indent="1"/>
    </xf>
    <xf numFmtId="0" fontId="0" fillId="0" borderId="2" xfId="0" applyBorder="1" applyAlignment="1">
      <alignment horizontal="center"/>
    </xf>
    <xf numFmtId="0" fontId="10" fillId="3" borderId="27" xfId="0" applyFont="1" applyFill="1" applyBorder="1" applyAlignment="1">
      <alignment horizontal="left" vertical="center" wrapText="1" indent="1"/>
    </xf>
    <xf numFmtId="0" fontId="10" fillId="3" borderId="16" xfId="0" applyFont="1" applyFill="1" applyBorder="1" applyAlignment="1">
      <alignment horizontal="left" vertical="center" wrapText="1" indent="1"/>
    </xf>
    <xf numFmtId="0" fontId="10" fillId="3" borderId="28" xfId="0" applyFont="1" applyFill="1" applyBorder="1" applyAlignment="1">
      <alignment horizontal="left" vertical="center" wrapText="1" indent="1"/>
    </xf>
    <xf numFmtId="0" fontId="14" fillId="3" borderId="7" xfId="0" applyFont="1" applyFill="1" applyBorder="1" applyAlignment="1">
      <alignment horizontal="left" vertical="center" wrapText="1" indent="1"/>
    </xf>
    <xf numFmtId="0" fontId="14" fillId="3" borderId="8" xfId="0" applyFont="1" applyFill="1" applyBorder="1" applyAlignment="1">
      <alignment horizontal="left" vertical="center" wrapText="1" indent="1"/>
    </xf>
    <xf numFmtId="0" fontId="14" fillId="3" borderId="9" xfId="0" applyFont="1" applyFill="1" applyBorder="1" applyAlignment="1">
      <alignment horizontal="left" vertical="center" wrapText="1" indent="1"/>
    </xf>
    <xf numFmtId="0" fontId="11" fillId="0" borderId="24" xfId="0" applyFont="1" applyBorder="1" applyAlignment="1" applyProtection="1">
      <alignment horizontal="right" vertical="center" wrapText="1"/>
      <protection locked="0"/>
    </xf>
    <xf numFmtId="0" fontId="11" fillId="0" borderId="26" xfId="0" applyFont="1" applyBorder="1" applyAlignment="1" applyProtection="1">
      <alignment horizontal="right" vertical="center" wrapText="1"/>
      <protection locked="0"/>
    </xf>
    <xf numFmtId="0" fontId="11" fillId="0" borderId="25" xfId="0" applyFont="1" applyBorder="1" applyAlignment="1" applyProtection="1">
      <alignment horizontal="right" vertical="center" wrapText="1"/>
      <protection locked="0"/>
    </xf>
    <xf numFmtId="0" fontId="10" fillId="0" borderId="12" xfId="0" applyFont="1" applyBorder="1" applyAlignment="1">
      <alignment horizontal="justify" vertical="center" wrapText="1"/>
    </xf>
    <xf numFmtId="0" fontId="10" fillId="0" borderId="13" xfId="0" applyFont="1" applyBorder="1" applyAlignment="1">
      <alignment horizontal="justify"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0" xfId="0" applyFont="1" applyBorder="1" applyAlignment="1">
      <alignment horizontal="center" vertical="center" wrapText="1"/>
    </xf>
    <xf numFmtId="0" fontId="9" fillId="3" borderId="21" xfId="0" applyFont="1" applyFill="1" applyBorder="1" applyAlignment="1">
      <alignment horizontal="center" vertical="center" wrapText="1"/>
    </xf>
    <xf numFmtId="0" fontId="9" fillId="3" borderId="20" xfId="0" applyFont="1" applyFill="1" applyBorder="1" applyAlignment="1">
      <alignment horizontal="center" vertical="center" wrapText="1"/>
    </xf>
  </cellXfs>
  <cellStyles count="4">
    <cellStyle name="Comma" xfId="2" builtinId="3"/>
    <cellStyle name="Currency" xfId="1" builtinId="4"/>
    <cellStyle name="Normal" xfId="0" builtinId="0"/>
    <cellStyle name="Normal 4" xfId="3" xr:uid="{506A8746-2108-4F5C-8B85-F1B599D7F6DE}"/>
  </cellStyles>
  <dxfs count="6">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92D050"/>
      <color rgb="FFE2EFDA"/>
      <color rgb="FF0058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5</xdr:row>
      <xdr:rowOff>16565</xdr:rowOff>
    </xdr:from>
    <xdr:ext cx="7378212" cy="7398281"/>
    <xdr:sp macro="" textlink="">
      <xdr:nvSpPr>
        <xdr:cNvPr id="2" name="TextBox 1">
          <a:extLst>
            <a:ext uri="{FF2B5EF4-FFF2-40B4-BE49-F238E27FC236}">
              <a16:creationId xmlns:a16="http://schemas.microsoft.com/office/drawing/2014/main" id="{455AAEF9-B6AB-4A91-9AE0-43D1B41606D5}"/>
            </a:ext>
          </a:extLst>
        </xdr:cNvPr>
        <xdr:cNvSpPr txBox="1"/>
      </xdr:nvSpPr>
      <xdr:spPr>
        <a:xfrm>
          <a:off x="0" y="1635815"/>
          <a:ext cx="7378212" cy="739828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600" b="1" i="0" u="none" strike="noStrike" baseline="0">
            <a:solidFill>
              <a:schemeClr val="tx1"/>
            </a:solidFill>
            <a:latin typeface="+mn-lt"/>
            <a:ea typeface="+mn-ea"/>
            <a:cs typeface="+mn-cs"/>
          </a:endParaRPr>
        </a:p>
        <a:p>
          <a:r>
            <a:rPr lang="en-US" sz="1200" b="1" i="0" u="none" strike="noStrike" baseline="0">
              <a:solidFill>
                <a:schemeClr val="tx1"/>
              </a:solidFill>
              <a:latin typeface="+mn-lt"/>
              <a:ea typeface="+mn-ea"/>
              <a:cs typeface="+mn-cs"/>
            </a:rPr>
            <a:t>Pre-Approval </a:t>
          </a:r>
          <a:endParaRPr lang="en-US" sz="1200" b="0" i="0" u="none" strike="noStrike" baseline="0">
            <a:solidFill>
              <a:schemeClr val="tx1"/>
            </a:solidFill>
            <a:latin typeface="+mn-lt"/>
            <a:ea typeface="+mn-ea"/>
            <a:cs typeface="+mn-cs"/>
          </a:endParaRPr>
        </a:p>
        <a:p>
          <a:pPr indent="228600"/>
          <a:r>
            <a:rPr lang="en-US" sz="1200" b="0" i="0" u="none" strike="noStrike" baseline="0">
              <a:solidFill>
                <a:schemeClr val="tx1"/>
              </a:solidFill>
              <a:latin typeface="+mn-lt"/>
              <a:ea typeface="+mn-ea"/>
              <a:cs typeface="+mn-cs"/>
            </a:rPr>
            <a:t>Projects that meet the Prescriptive Rebate Program’s requirements do not require pre-approval. Customers may apply to the program to seek pre-approval and incentive commitment for their projects. </a:t>
          </a:r>
        </a:p>
        <a:p>
          <a:endParaRPr lang="en-US" sz="1200" b="0" i="0" u="none" strike="noStrike" baseline="0">
            <a:solidFill>
              <a:schemeClr val="tx1"/>
            </a:solidFill>
            <a:latin typeface="+mn-lt"/>
            <a:ea typeface="+mn-ea"/>
            <a:cs typeface="+mn-cs"/>
          </a:endParaRPr>
        </a:p>
        <a:p>
          <a:r>
            <a:rPr lang="en-US" sz="1200" b="1" i="0" u="none" strike="noStrike" baseline="0">
              <a:solidFill>
                <a:schemeClr val="tx1"/>
              </a:solidFill>
              <a:latin typeface="+mn-lt"/>
              <a:ea typeface="+mn-ea"/>
              <a:cs typeface="+mn-cs"/>
            </a:rPr>
            <a:t>Eligibility Requirements </a:t>
          </a:r>
          <a:endParaRPr lang="en-US" sz="1200" b="0" i="0" u="none" strike="noStrike" baseline="0">
            <a:solidFill>
              <a:schemeClr val="tx1"/>
            </a:solidFill>
            <a:latin typeface="+mn-lt"/>
            <a:ea typeface="+mn-ea"/>
            <a:cs typeface="+mn-cs"/>
          </a:endParaRPr>
        </a:p>
        <a:p>
          <a:pPr indent="228600"/>
          <a:r>
            <a:rPr lang="en-US" sz="1200" b="0" i="0" u="none" strike="noStrike" baseline="0">
              <a:solidFill>
                <a:schemeClr val="tx1"/>
              </a:solidFill>
              <a:latin typeface="+mn-lt"/>
              <a:ea typeface="+mn-ea"/>
              <a:cs typeface="+mn-cs"/>
            </a:rPr>
            <a:t>1. Incentives are available to electric customers served under any non-residential rate schedule in Liberty Utilities (‘Liberty’) Arkansas service territory. </a:t>
          </a:r>
        </a:p>
        <a:p>
          <a:pPr indent="228600"/>
          <a:r>
            <a:rPr lang="en-US" sz="1200" b="0" i="0" u="none" strike="noStrike" baseline="0">
              <a:solidFill>
                <a:schemeClr val="tx1"/>
              </a:solidFill>
              <a:latin typeface="+mn-lt"/>
              <a:ea typeface="+mn-ea"/>
              <a:cs typeface="+mn-cs"/>
            </a:rPr>
            <a:t>2. Please review the Prescriptive Rebate Program Application Form including Program Guidelines, Instructions for Applying (on application form) and Program Terms and Conditions. Applicants must agree to the Terms and Conditions to participate. </a:t>
          </a:r>
        </a:p>
        <a:p>
          <a:endParaRPr lang="en-US" sz="1200" b="0" i="0" u="none" strike="noStrike" baseline="0">
            <a:solidFill>
              <a:schemeClr val="tx1"/>
            </a:solidFill>
            <a:latin typeface="+mn-lt"/>
            <a:ea typeface="+mn-ea"/>
            <a:cs typeface="+mn-cs"/>
          </a:endParaRPr>
        </a:p>
        <a:p>
          <a:r>
            <a:rPr lang="en-US" sz="1200" b="1" i="0" u="none" strike="noStrike" baseline="0">
              <a:solidFill>
                <a:schemeClr val="tx1"/>
              </a:solidFill>
              <a:latin typeface="+mn-lt"/>
              <a:ea typeface="+mn-ea"/>
              <a:cs typeface="+mn-cs"/>
            </a:rPr>
            <a:t>Incentives </a:t>
          </a:r>
          <a:endParaRPr lang="en-US" sz="1200" b="0" i="0" u="none" strike="noStrike" baseline="0">
            <a:solidFill>
              <a:schemeClr val="tx1"/>
            </a:solidFill>
            <a:latin typeface="+mn-lt"/>
            <a:ea typeface="+mn-ea"/>
            <a:cs typeface="+mn-cs"/>
          </a:endParaRPr>
        </a:p>
        <a:p>
          <a:pPr indent="228600"/>
          <a:r>
            <a:rPr lang="en-US" sz="1200" b="0" i="0" u="none" strike="noStrike" baseline="0">
              <a:solidFill>
                <a:schemeClr val="tx1"/>
              </a:solidFill>
              <a:latin typeface="+mn-lt"/>
              <a:ea typeface="+mn-ea"/>
              <a:cs typeface="+mn-cs"/>
            </a:rPr>
            <a:t>1. Total incentives of up to $20,000 per customer are available for the first nine months of the program year. If funds are available during the last three months of the program year, Liberty Utilities may choose to exceed the $20,000 incentive limit for projects that are completed and submitted to the program during this period. The customer incentive limit includes any incentives received through the Custom Rebate Program. </a:t>
          </a:r>
        </a:p>
        <a:p>
          <a:pPr indent="228600"/>
          <a:r>
            <a:rPr lang="en-US" sz="1200" b="0" i="0" u="none" strike="noStrike" baseline="0">
              <a:solidFill>
                <a:schemeClr val="tx1"/>
              </a:solidFill>
              <a:latin typeface="+mn-lt"/>
              <a:ea typeface="+mn-ea"/>
              <a:cs typeface="+mn-cs"/>
            </a:rPr>
            <a:t>2. Multiple rebate applications for different measures may be submitted. Each individual measure will be evaluated on its own merits. </a:t>
          </a:r>
        </a:p>
        <a:p>
          <a:pPr indent="228600"/>
          <a:r>
            <a:rPr lang="en-US" sz="1200" b="0" i="0" u="none" strike="noStrike" baseline="0">
              <a:solidFill>
                <a:schemeClr val="tx1"/>
              </a:solidFill>
              <a:latin typeface="+mn-lt"/>
              <a:ea typeface="+mn-ea"/>
              <a:cs typeface="+mn-cs"/>
            </a:rPr>
            <a:t>3. Similar measures that are proposed in different facilities or buildings will be evaluated separately. </a:t>
          </a:r>
        </a:p>
        <a:p>
          <a:endParaRPr lang="en-US" sz="1200" b="0" i="0" u="none" strike="noStrike" baseline="0">
            <a:solidFill>
              <a:schemeClr val="tx1"/>
            </a:solidFill>
            <a:latin typeface="+mn-lt"/>
            <a:ea typeface="+mn-ea"/>
            <a:cs typeface="+mn-cs"/>
          </a:endParaRPr>
        </a:p>
        <a:p>
          <a:r>
            <a:rPr lang="en-US" sz="1200" b="1" i="0" u="none" strike="noStrike" baseline="0">
              <a:solidFill>
                <a:schemeClr val="tx1"/>
              </a:solidFill>
              <a:latin typeface="+mn-lt"/>
              <a:ea typeface="+mn-ea"/>
              <a:cs typeface="+mn-cs"/>
            </a:rPr>
            <a:t>To Apply:</a:t>
          </a:r>
        </a:p>
        <a:p>
          <a:endParaRPr lang="en-US" sz="1200" b="0" i="0" u="none" strike="noStrike" baseline="0">
            <a:solidFill>
              <a:schemeClr val="tx1"/>
            </a:solidFill>
            <a:latin typeface="+mn-lt"/>
            <a:ea typeface="+mn-ea"/>
            <a:cs typeface="+mn-cs"/>
          </a:endParaRPr>
        </a:p>
        <a:p>
          <a:r>
            <a:rPr lang="en-US" sz="1200" b="1" i="0" u="none" strike="noStrike" baseline="0">
              <a:solidFill>
                <a:schemeClr val="tx1"/>
              </a:solidFill>
              <a:latin typeface="+mn-lt"/>
              <a:ea typeface="+mn-ea"/>
              <a:cs typeface="+mn-cs"/>
            </a:rPr>
            <a:t>Step 1 – Complete and Submit Application Form </a:t>
          </a:r>
          <a:endParaRPr lang="en-US" sz="1200" b="0" i="0" u="none" strike="noStrike" baseline="0">
            <a:solidFill>
              <a:schemeClr val="tx1"/>
            </a:solidFill>
            <a:latin typeface="+mn-lt"/>
            <a:ea typeface="+mn-ea"/>
            <a:cs typeface="+mn-cs"/>
          </a:endParaRPr>
        </a:p>
        <a:p>
          <a:pPr indent="228600"/>
          <a:r>
            <a:rPr lang="en-US" sz="1200" b="0" i="0" u="none" strike="noStrike" baseline="0">
              <a:solidFill>
                <a:schemeClr val="tx1"/>
              </a:solidFill>
              <a:latin typeface="+mn-lt"/>
              <a:ea typeface="+mn-ea"/>
              <a:cs typeface="+mn-cs"/>
            </a:rPr>
            <a:t>Complete the LIBERTY UTILITIES ARKANSAS PRESCRIPTIVE REBATE PROGRAM application form and the Lighting &amp; Prescriptive Worksheet (this document). Provide equipment specifications and then submit to Liberty per the application form. Call the Liberty helpline at 800-639-0077 ext. 6177 if you need any assistance. If project has been completed, copies of material, equipment, and labor invoices should be included with the application. If application is for pre-approval, the copies of all invoices should be sent to Liberty upon project completion. </a:t>
          </a:r>
        </a:p>
        <a:p>
          <a:endParaRPr lang="en-US" sz="1200" b="1" i="0" u="none" strike="noStrike" baseline="0">
            <a:solidFill>
              <a:schemeClr val="tx1"/>
            </a:solidFill>
            <a:latin typeface="+mn-lt"/>
            <a:ea typeface="+mn-ea"/>
            <a:cs typeface="+mn-cs"/>
          </a:endParaRPr>
        </a:p>
        <a:p>
          <a:r>
            <a:rPr lang="en-US" sz="1200" b="1" i="0" u="none" strike="noStrike" baseline="0">
              <a:solidFill>
                <a:schemeClr val="tx1"/>
              </a:solidFill>
              <a:latin typeface="+mn-lt"/>
              <a:ea typeface="+mn-ea"/>
              <a:cs typeface="+mn-cs"/>
            </a:rPr>
            <a:t>Step 2 – Project Review and Inspection </a:t>
          </a:r>
          <a:endParaRPr lang="en-US" sz="1200" b="0" i="0" u="none" strike="noStrike" baseline="0">
            <a:solidFill>
              <a:schemeClr val="tx1"/>
            </a:solidFill>
            <a:latin typeface="+mn-lt"/>
            <a:ea typeface="+mn-ea"/>
            <a:cs typeface="+mn-cs"/>
          </a:endParaRPr>
        </a:p>
        <a:p>
          <a:pPr indent="228600"/>
          <a:r>
            <a:rPr lang="en-US" sz="1200" b="0" i="0" u="none" strike="noStrike" baseline="0">
              <a:solidFill>
                <a:schemeClr val="tx1"/>
              </a:solidFill>
              <a:latin typeface="+mn-lt"/>
              <a:ea typeface="+mn-ea"/>
              <a:cs typeface="+mn-cs"/>
            </a:rPr>
            <a:t>All rebate applications will be individually reviewed and analyzed by Liberty to determine if the proposed energy efficiency measures are eligible for a rebate. Liberty may schedule and perform an inspection of the installed equipment. </a:t>
          </a:r>
        </a:p>
        <a:p>
          <a:endParaRPr lang="en-US" sz="1200" b="0" i="0" u="none" strike="noStrike" baseline="0">
            <a:solidFill>
              <a:schemeClr val="tx1"/>
            </a:solidFill>
            <a:latin typeface="+mn-lt"/>
            <a:ea typeface="+mn-ea"/>
            <a:cs typeface="+mn-cs"/>
          </a:endParaRPr>
        </a:p>
        <a:p>
          <a:r>
            <a:rPr lang="en-US" sz="1200" b="1" i="0" u="none" strike="noStrike" baseline="0">
              <a:solidFill>
                <a:schemeClr val="tx1"/>
              </a:solidFill>
              <a:latin typeface="+mn-lt"/>
              <a:ea typeface="+mn-ea"/>
              <a:cs typeface="+mn-cs"/>
            </a:rPr>
            <a:t>Step 3 – Payment </a:t>
          </a:r>
          <a:endParaRPr lang="en-US" sz="1200" b="0" i="0" u="none" strike="noStrike" baseline="0">
            <a:solidFill>
              <a:schemeClr val="tx1"/>
            </a:solidFill>
            <a:latin typeface="+mn-lt"/>
            <a:ea typeface="+mn-ea"/>
            <a:cs typeface="+mn-cs"/>
          </a:endParaRPr>
        </a:p>
        <a:p>
          <a:pPr indent="228600"/>
          <a:r>
            <a:rPr lang="en-US" sz="1200" b="0" i="0" u="none" strike="noStrike" baseline="0">
              <a:solidFill>
                <a:schemeClr val="tx1"/>
              </a:solidFill>
              <a:latin typeface="+mn-lt"/>
              <a:ea typeface="+mn-ea"/>
              <a:cs typeface="+mn-cs"/>
            </a:rPr>
            <a:t>Rebate payments will be in the form of a check, bill credit, and/or a combination of the two, and will be determined by the Program Terms and Conditions in the Prescriptive Rebate Program Application Form</a:t>
          </a:r>
          <a:r>
            <a:rPr lang="en-US" sz="1100" b="0" i="0" baseline="0">
              <a:solidFill>
                <a:schemeClr val="tx1"/>
              </a:solidFill>
              <a:effectLst/>
              <a:latin typeface="+mn-lt"/>
              <a:ea typeface="+mn-ea"/>
              <a:cs typeface="+mn-cs"/>
            </a:rPr>
            <a:t>.</a:t>
          </a:r>
          <a:endParaRPr lang="en-US" sz="1200"/>
        </a:p>
      </xdr:txBody>
    </xdr:sp>
    <xdr:clientData/>
  </xdr:oneCellAnchor>
  <xdr:twoCellAnchor editAs="oneCell">
    <xdr:from>
      <xdr:col>0</xdr:col>
      <xdr:colOff>265043</xdr:colOff>
      <xdr:row>0</xdr:row>
      <xdr:rowOff>261316</xdr:rowOff>
    </xdr:from>
    <xdr:to>
      <xdr:col>0</xdr:col>
      <xdr:colOff>2570091</xdr:colOff>
      <xdr:row>4</xdr:row>
      <xdr:rowOff>56511</xdr:rowOff>
    </xdr:to>
    <xdr:pic>
      <xdr:nvPicPr>
        <xdr:cNvPr id="4" name="Picture 3">
          <a:extLst>
            <a:ext uri="{FF2B5EF4-FFF2-40B4-BE49-F238E27FC236}">
              <a16:creationId xmlns:a16="http://schemas.microsoft.com/office/drawing/2014/main" id="{64ED46BB-A41F-4367-8A61-A9CF8DAC49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043" y="261316"/>
          <a:ext cx="2305048" cy="12280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G45"/>
  <sheetViews>
    <sheetView showGridLines="0" topLeftCell="A13" zoomScale="115" zoomScaleNormal="115" zoomScaleSheetLayoutView="130" workbookViewId="0">
      <selection activeCell="B3" sqref="B3"/>
    </sheetView>
  </sheetViews>
  <sheetFormatPr defaultColWidth="0" defaultRowHeight="14.5" zeroHeight="1" x14ac:dyDescent="0.35"/>
  <cols>
    <col min="1" max="1" width="39.54296875" customWidth="1"/>
    <col min="2" max="2" width="60.7265625" customWidth="1"/>
    <col min="3" max="3" width="10.54296875" customWidth="1"/>
    <col min="4" max="4" width="5.1796875" hidden="1" customWidth="1"/>
    <col min="5" max="5" width="3.54296875" hidden="1" customWidth="1"/>
    <col min="6" max="6" width="4" hidden="1" customWidth="1"/>
    <col min="7" max="7" width="5.26953125" hidden="1" customWidth="1"/>
    <col min="8" max="8" width="2.54296875" customWidth="1"/>
    <col min="9" max="9" width="0" hidden="1" customWidth="1"/>
  </cols>
  <sheetData>
    <row r="1" spans="2:2" ht="55.5" customHeight="1" x14ac:dyDescent="0.5">
      <c r="B1" s="59" t="s">
        <v>113</v>
      </c>
    </row>
    <row r="2" spans="2:2" ht="21" x14ac:dyDescent="0.5">
      <c r="B2" s="59" t="s">
        <v>115</v>
      </c>
    </row>
    <row r="3" spans="2:2" ht="21" x14ac:dyDescent="0.5">
      <c r="B3" s="59" t="s">
        <v>114</v>
      </c>
    </row>
    <row r="4" spans="2:2" ht="15.5" x14ac:dyDescent="0.35">
      <c r="B4" s="60" t="s">
        <v>122</v>
      </c>
    </row>
    <row r="5" spans="2:2" x14ac:dyDescent="0.35"/>
    <row r="6" spans="2:2" x14ac:dyDescent="0.35"/>
    <row r="7" spans="2:2" x14ac:dyDescent="0.35"/>
    <row r="8" spans="2:2" x14ac:dyDescent="0.35"/>
    <row r="9" spans="2:2" x14ac:dyDescent="0.35"/>
    <row r="10" spans="2:2" x14ac:dyDescent="0.35"/>
    <row r="11" spans="2:2" x14ac:dyDescent="0.35"/>
    <row r="12" spans="2:2" x14ac:dyDescent="0.35"/>
    <row r="13" spans="2:2" x14ac:dyDescent="0.35"/>
    <row r="14" spans="2:2" x14ac:dyDescent="0.35"/>
    <row r="15" spans="2:2" x14ac:dyDescent="0.35"/>
    <row r="16" spans="2:2" x14ac:dyDescent="0.35"/>
    <row r="17" customFormat="1" x14ac:dyDescent="0.35"/>
    <row r="18" customFormat="1" x14ac:dyDescent="0.35"/>
    <row r="19" customFormat="1" x14ac:dyDescent="0.35"/>
    <row r="20" customFormat="1" x14ac:dyDescent="0.35"/>
    <row r="21" customFormat="1" x14ac:dyDescent="0.35"/>
    <row r="22" customFormat="1" x14ac:dyDescent="0.35"/>
    <row r="23" customFormat="1" x14ac:dyDescent="0.35"/>
    <row r="24" customFormat="1" x14ac:dyDescent="0.35"/>
    <row r="25" customFormat="1" x14ac:dyDescent="0.35"/>
    <row r="26" customFormat="1" x14ac:dyDescent="0.35"/>
    <row r="27" customFormat="1" x14ac:dyDescent="0.35"/>
    <row r="28" customFormat="1" x14ac:dyDescent="0.35"/>
    <row r="29" customFormat="1" x14ac:dyDescent="0.35"/>
    <row r="30" customFormat="1" x14ac:dyDescent="0.35"/>
    <row r="31" customFormat="1" x14ac:dyDescent="0.35"/>
    <row r="32" customFormat="1" x14ac:dyDescent="0.35"/>
    <row r="33" customFormat="1" x14ac:dyDescent="0.35"/>
    <row r="34" customFormat="1" x14ac:dyDescent="0.35"/>
    <row r="35" customFormat="1" x14ac:dyDescent="0.35"/>
    <row r="36" customFormat="1" x14ac:dyDescent="0.35"/>
    <row r="37" customFormat="1" x14ac:dyDescent="0.35"/>
    <row r="38" customFormat="1" x14ac:dyDescent="0.35"/>
    <row r="39" customFormat="1" x14ac:dyDescent="0.35"/>
    <row r="40" customFormat="1" x14ac:dyDescent="0.35"/>
    <row r="41" customFormat="1" ht="66" customHeight="1" x14ac:dyDescent="0.35"/>
    <row r="42" customFormat="1" hidden="1" x14ac:dyDescent="0.35"/>
    <row r="43" customFormat="1" hidden="1" x14ac:dyDescent="0.35"/>
    <row r="44" customFormat="1" hidden="1" x14ac:dyDescent="0.35"/>
    <row r="45" customFormat="1" hidden="1" x14ac:dyDescent="0.35"/>
  </sheetData>
  <sheetProtection algorithmName="SHA-512" hashValue="cqSfY8ecFcwonUc2Hoe7zHAi68iv04UJiWfciMphTzVTfn5rueWcEF6qrBH4Eq+DLQdPxG2R1FCRXQonEAe6Ng==" saltValue="QscmSnSU4zLo8K3wzY9BnA==" spinCount="100000" sheet="1" objects="1" scenarios="1"/>
  <pageMargins left="0.7" right="0.7" top="0.75" bottom="0.75" header="0.3" footer="0.3"/>
  <pageSetup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36"/>
  <sheetViews>
    <sheetView showGridLines="0" tabSelected="1" zoomScaleNormal="100" workbookViewId="0">
      <selection activeCell="A27" sqref="A27"/>
    </sheetView>
  </sheetViews>
  <sheetFormatPr defaultColWidth="9.1796875" defaultRowHeight="14.5" zeroHeight="1" x14ac:dyDescent="0.35"/>
  <cols>
    <col min="1" max="1" width="9.1796875" customWidth="1"/>
    <col min="2" max="2" width="16.81640625" customWidth="1"/>
    <col min="3" max="3" width="43.7265625" customWidth="1"/>
    <col min="4" max="4" width="20.7265625" customWidth="1"/>
    <col min="5" max="5" width="15.1796875" customWidth="1"/>
    <col min="6" max="6" width="9.1796875" customWidth="1"/>
    <col min="7" max="7" width="16" customWidth="1"/>
    <col min="8" max="8" width="2.7265625" customWidth="1"/>
    <col min="9" max="16383" width="0" hidden="1" customWidth="1"/>
    <col min="16384" max="16384" width="0.81640625" customWidth="1"/>
  </cols>
  <sheetData>
    <row r="1" spans="1:7" ht="36" customHeight="1" thickBot="1" x14ac:dyDescent="0.4">
      <c r="C1" s="80"/>
      <c r="D1" s="80"/>
      <c r="E1" s="80"/>
      <c r="F1" s="80"/>
      <c r="G1" s="80"/>
    </row>
    <row r="2" spans="1:7" ht="17.25" customHeight="1" x14ac:dyDescent="0.35">
      <c r="A2" s="81" t="s">
        <v>7</v>
      </c>
      <c r="B2" s="82"/>
      <c r="C2" s="82"/>
      <c r="D2" s="82"/>
      <c r="E2" s="82"/>
      <c r="F2" s="82"/>
      <c r="G2" s="83"/>
    </row>
    <row r="3" spans="1:7" ht="30" customHeight="1" x14ac:dyDescent="0.35">
      <c r="A3" s="84" t="s">
        <v>1</v>
      </c>
      <c r="B3" s="85"/>
      <c r="C3" s="10" t="s">
        <v>2</v>
      </c>
      <c r="D3" s="10" t="s">
        <v>15</v>
      </c>
      <c r="E3" s="10" t="s">
        <v>17</v>
      </c>
      <c r="F3" s="10" t="s">
        <v>16</v>
      </c>
      <c r="G3" s="11" t="s">
        <v>4</v>
      </c>
    </row>
    <row r="4" spans="1:7" x14ac:dyDescent="0.35">
      <c r="A4" s="75" t="s">
        <v>52</v>
      </c>
      <c r="B4" s="76"/>
      <c r="C4" s="76"/>
      <c r="D4" s="76"/>
      <c r="E4" s="76"/>
      <c r="F4" s="76"/>
      <c r="G4" s="77"/>
    </row>
    <row r="5" spans="1:7" ht="24" customHeight="1" x14ac:dyDescent="0.35">
      <c r="A5" s="78" t="s">
        <v>52</v>
      </c>
      <c r="B5" s="79"/>
      <c r="C5" s="12" t="s">
        <v>53</v>
      </c>
      <c r="D5" s="13" t="s">
        <v>12</v>
      </c>
      <c r="E5" s="14">
        <v>15</v>
      </c>
      <c r="F5" s="15"/>
      <c r="G5" s="16">
        <f>E5*F5</f>
        <v>0</v>
      </c>
    </row>
    <row r="6" spans="1:7" ht="14.5" customHeight="1" x14ac:dyDescent="0.35">
      <c r="A6" s="75" t="s">
        <v>8</v>
      </c>
      <c r="B6" s="76"/>
      <c r="C6" s="76"/>
      <c r="D6" s="76"/>
      <c r="E6" s="76"/>
      <c r="F6" s="76"/>
      <c r="G6" s="77"/>
    </row>
    <row r="7" spans="1:7" ht="24" customHeight="1" x14ac:dyDescent="0.35">
      <c r="A7" s="78" t="s">
        <v>54</v>
      </c>
      <c r="B7" s="79"/>
      <c r="C7" s="86" t="s">
        <v>9</v>
      </c>
      <c r="D7" s="17" t="s">
        <v>101</v>
      </c>
      <c r="E7" s="18">
        <v>0.85</v>
      </c>
      <c r="F7" s="15"/>
      <c r="G7" s="16">
        <f>E7*F7</f>
        <v>0</v>
      </c>
    </row>
    <row r="8" spans="1:7" ht="24" customHeight="1" x14ac:dyDescent="0.35">
      <c r="A8" s="78" t="s">
        <v>55</v>
      </c>
      <c r="B8" s="79"/>
      <c r="C8" s="87"/>
      <c r="D8" s="17" t="s">
        <v>101</v>
      </c>
      <c r="E8" s="18">
        <v>0.85</v>
      </c>
      <c r="F8" s="15"/>
      <c r="G8" s="16">
        <f>E8*F8</f>
        <v>0</v>
      </c>
    </row>
    <row r="9" spans="1:7" ht="24" customHeight="1" x14ac:dyDescent="0.35">
      <c r="A9" s="78" t="s">
        <v>56</v>
      </c>
      <c r="B9" s="79"/>
      <c r="C9" s="88" t="s">
        <v>9</v>
      </c>
      <c r="D9" s="17" t="s">
        <v>101</v>
      </c>
      <c r="E9" s="18">
        <v>0.85</v>
      </c>
      <c r="F9" s="15"/>
      <c r="G9" s="16">
        <f>E9*F9</f>
        <v>0</v>
      </c>
    </row>
    <row r="10" spans="1:7" ht="24" customHeight="1" x14ac:dyDescent="0.35">
      <c r="A10" s="78" t="s">
        <v>57</v>
      </c>
      <c r="B10" s="79"/>
      <c r="C10" s="88"/>
      <c r="D10" s="17" t="s">
        <v>101</v>
      </c>
      <c r="E10" s="18">
        <v>0.85</v>
      </c>
      <c r="F10" s="15"/>
      <c r="G10" s="16">
        <f>E10*F10</f>
        <v>0</v>
      </c>
    </row>
    <row r="11" spans="1:7" x14ac:dyDescent="0.35">
      <c r="A11" s="65" t="s">
        <v>66</v>
      </c>
      <c r="B11" s="66"/>
      <c r="C11" s="67"/>
      <c r="D11" s="67"/>
      <c r="E11" s="67"/>
      <c r="F11" s="67"/>
      <c r="G11" s="68"/>
    </row>
    <row r="12" spans="1:7" ht="24" customHeight="1" x14ac:dyDescent="0.35">
      <c r="A12" s="78" t="s">
        <v>34</v>
      </c>
      <c r="B12" s="79"/>
      <c r="C12" s="69" t="s">
        <v>10</v>
      </c>
      <c r="D12" s="17" t="s">
        <v>46</v>
      </c>
      <c r="E12" s="18">
        <v>50</v>
      </c>
      <c r="F12" s="15"/>
      <c r="G12" s="16">
        <f>E12*F12</f>
        <v>0</v>
      </c>
    </row>
    <row r="13" spans="1:7" ht="24" customHeight="1" x14ac:dyDescent="0.35">
      <c r="A13" s="78" t="s">
        <v>116</v>
      </c>
      <c r="B13" s="79"/>
      <c r="C13" s="70"/>
      <c r="D13" s="17" t="s">
        <v>46</v>
      </c>
      <c r="E13" s="18">
        <v>50</v>
      </c>
      <c r="F13" s="15"/>
      <c r="G13" s="16">
        <f>E13*F13</f>
        <v>0</v>
      </c>
    </row>
    <row r="14" spans="1:7" ht="24" customHeight="1" x14ac:dyDescent="0.35">
      <c r="A14" s="78" t="s">
        <v>14</v>
      </c>
      <c r="B14" s="79"/>
      <c r="C14" s="71"/>
      <c r="D14" s="17" t="s">
        <v>102</v>
      </c>
      <c r="E14" s="18">
        <v>90</v>
      </c>
      <c r="F14" s="15"/>
      <c r="G14" s="16">
        <f>E14*F14</f>
        <v>0</v>
      </c>
    </row>
    <row r="15" spans="1:7" ht="14.5" customHeight="1" x14ac:dyDescent="0.35">
      <c r="A15" s="72" t="s">
        <v>11</v>
      </c>
      <c r="B15" s="73"/>
      <c r="C15" s="73"/>
      <c r="D15" s="73"/>
      <c r="E15" s="73"/>
      <c r="F15" s="73"/>
      <c r="G15" s="74"/>
    </row>
    <row r="16" spans="1:7" ht="24" customHeight="1" x14ac:dyDescent="0.35">
      <c r="A16" s="78" t="s">
        <v>117</v>
      </c>
      <c r="B16" s="79"/>
      <c r="C16" s="69" t="s">
        <v>69</v>
      </c>
      <c r="D16" s="19" t="s">
        <v>12</v>
      </c>
      <c r="E16" s="20">
        <v>15</v>
      </c>
      <c r="F16" s="15"/>
      <c r="G16" s="16">
        <f>E16*F16</f>
        <v>0</v>
      </c>
    </row>
    <row r="17" spans="1:7" ht="24" customHeight="1" x14ac:dyDescent="0.35">
      <c r="A17" s="78" t="s">
        <v>118</v>
      </c>
      <c r="B17" s="79"/>
      <c r="C17" s="71"/>
      <c r="D17" s="19" t="s">
        <v>36</v>
      </c>
      <c r="E17" s="20">
        <v>20</v>
      </c>
      <c r="F17" s="15"/>
      <c r="G17" s="16">
        <f>E17*F17</f>
        <v>0</v>
      </c>
    </row>
    <row r="18" spans="1:7" s="8" customFormat="1" ht="14.5" customHeight="1" x14ac:dyDescent="0.35">
      <c r="A18" s="75" t="s">
        <v>35</v>
      </c>
      <c r="B18" s="76"/>
      <c r="C18" s="76"/>
      <c r="D18" s="76"/>
      <c r="E18" s="76"/>
      <c r="F18" s="76"/>
      <c r="G18" s="77"/>
    </row>
    <row r="19" spans="1:7" ht="24" customHeight="1" x14ac:dyDescent="0.35">
      <c r="A19" s="78" t="s">
        <v>34</v>
      </c>
      <c r="B19" s="79"/>
      <c r="C19" s="69" t="s">
        <v>13</v>
      </c>
      <c r="D19" s="17" t="s">
        <v>103</v>
      </c>
      <c r="E19" s="18">
        <v>75</v>
      </c>
      <c r="F19" s="15"/>
      <c r="G19" s="16">
        <f>E19*F19</f>
        <v>0</v>
      </c>
    </row>
    <row r="20" spans="1:7" ht="24" customHeight="1" x14ac:dyDescent="0.35">
      <c r="A20" s="78" t="s">
        <v>116</v>
      </c>
      <c r="B20" s="79"/>
      <c r="C20" s="70"/>
      <c r="D20" s="17" t="s">
        <v>104</v>
      </c>
      <c r="E20" s="18">
        <v>140</v>
      </c>
      <c r="F20" s="15"/>
      <c r="G20" s="16">
        <f>E20*F20</f>
        <v>0</v>
      </c>
    </row>
    <row r="21" spans="1:7" ht="24" customHeight="1" x14ac:dyDescent="0.35">
      <c r="A21" s="78" t="s">
        <v>14</v>
      </c>
      <c r="B21" s="79"/>
      <c r="C21" s="71"/>
      <c r="D21" s="17" t="s">
        <v>105</v>
      </c>
      <c r="E21" s="18">
        <v>225</v>
      </c>
      <c r="F21" s="15"/>
      <c r="G21" s="16">
        <f>E21*F21</f>
        <v>0</v>
      </c>
    </row>
    <row r="22" spans="1:7" ht="14.5" customHeight="1" x14ac:dyDescent="0.35">
      <c r="A22" s="75" t="s">
        <v>58</v>
      </c>
      <c r="B22" s="76"/>
      <c r="C22" s="76"/>
      <c r="D22" s="76"/>
      <c r="E22" s="76"/>
      <c r="F22" s="76"/>
      <c r="G22" s="77"/>
    </row>
    <row r="23" spans="1:7" ht="38.5" customHeight="1" thickBot="1" x14ac:dyDescent="0.4">
      <c r="A23" s="78" t="s">
        <v>88</v>
      </c>
      <c r="B23" s="79"/>
      <c r="C23" s="21" t="s">
        <v>67</v>
      </c>
      <c r="D23" s="17" t="s">
        <v>36</v>
      </c>
      <c r="E23" s="18">
        <v>20</v>
      </c>
      <c r="F23" s="15"/>
      <c r="G23" s="16">
        <f>E23*F23</f>
        <v>0</v>
      </c>
    </row>
    <row r="24" spans="1:7" x14ac:dyDescent="0.35">
      <c r="A24" s="64" t="s">
        <v>6</v>
      </c>
      <c r="B24" s="64"/>
      <c r="C24" s="64"/>
      <c r="D24" s="64"/>
      <c r="E24" s="64"/>
      <c r="F24" s="64"/>
      <c r="G24" s="64"/>
    </row>
    <row r="25" spans="1:7" x14ac:dyDescent="0.35">
      <c r="F25" s="4" t="s">
        <v>63</v>
      </c>
      <c r="G25" s="3">
        <f>G23+G21+G20+G19+G17+G16+G14+G13+G12+G10+G9+G8+G7+G5</f>
        <v>0</v>
      </c>
    </row>
    <row r="26" spans="1:7" x14ac:dyDescent="0.35"/>
    <row r="27" spans="1:7" x14ac:dyDescent="0.35">
      <c r="A27" t="s">
        <v>124</v>
      </c>
      <c r="F27" s="9" t="s">
        <v>62</v>
      </c>
      <c r="G27" s="3">
        <f>Lighting!G16+'LED Lighting'!G25+HVAC!F12+Chillers!F10+VFDs!E19+'Refrigeration and Food Service'!F11</f>
        <v>0</v>
      </c>
    </row>
    <row r="28" spans="1:7" x14ac:dyDescent="0.35">
      <c r="G28" s="4" t="str">
        <f>IF(G27&gt;20000,"Rebate exceeds Empire Arkansas annual customer cap","")</f>
        <v/>
      </c>
    </row>
    <row r="29" spans="1:7" x14ac:dyDescent="0.35"/>
    <row r="30" spans="1:7" x14ac:dyDescent="0.35"/>
    <row r="31" spans="1:7" x14ac:dyDescent="0.35"/>
    <row r="32" spans="1:7" x14ac:dyDescent="0.35"/>
    <row r="33" x14ac:dyDescent="0.35"/>
    <row r="34" x14ac:dyDescent="0.35"/>
    <row r="35" x14ac:dyDescent="0.35"/>
    <row r="36" x14ac:dyDescent="0.35"/>
  </sheetData>
  <sheetProtection algorithmName="SHA-512" hashValue="pwYiQLT0Ua1mdQQ+XWrRapryJg2Rbhyt5uXRGd0naWU2HKf/ggt7gvwdrMybWbPftbafpIBB44sV/F0m4dUaAw==" saltValue="dl/gZBdQbL6NRQXJXD6oqA==" spinCount="100000" sheet="1" objects="1" scenarios="1"/>
  <mergeCells count="29">
    <mergeCell ref="C1:G1"/>
    <mergeCell ref="C19:C21"/>
    <mergeCell ref="A5:B5"/>
    <mergeCell ref="A7:B7"/>
    <mergeCell ref="A8:B8"/>
    <mergeCell ref="A9:B9"/>
    <mergeCell ref="A10:B10"/>
    <mergeCell ref="A2:G2"/>
    <mergeCell ref="A4:G4"/>
    <mergeCell ref="A6:G6"/>
    <mergeCell ref="A13:B13"/>
    <mergeCell ref="A16:B16"/>
    <mergeCell ref="A3:B3"/>
    <mergeCell ref="C7:C8"/>
    <mergeCell ref="C9:C10"/>
    <mergeCell ref="A12:B12"/>
    <mergeCell ref="A24:G24"/>
    <mergeCell ref="A11:G11"/>
    <mergeCell ref="C12:C14"/>
    <mergeCell ref="A15:G15"/>
    <mergeCell ref="C16:C17"/>
    <mergeCell ref="A18:G18"/>
    <mergeCell ref="A17:B17"/>
    <mergeCell ref="A22:G22"/>
    <mergeCell ref="A20:B20"/>
    <mergeCell ref="A21:B21"/>
    <mergeCell ref="A14:B14"/>
    <mergeCell ref="A19:B19"/>
    <mergeCell ref="A23:B23"/>
  </mergeCells>
  <conditionalFormatting sqref="G28">
    <cfRule type="cellIs" dxfId="5" priority="1" operator="equal">
      <formula>"Rebate exceeds Empire Arkansas annual customer cap"</formula>
    </cfRule>
  </conditionalFormatting>
  <pageMargins left="0.7" right="0.7" top="0.75" bottom="0.75" header="0.3" footer="0.3"/>
  <pageSetup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G47"/>
  <sheetViews>
    <sheetView showGridLines="0" zoomScaleNormal="100" workbookViewId="0">
      <selection activeCell="C19" sqref="C19"/>
    </sheetView>
  </sheetViews>
  <sheetFormatPr defaultColWidth="9.1796875" defaultRowHeight="14.5" zeroHeight="1" x14ac:dyDescent="0.35"/>
  <cols>
    <col min="1" max="1" width="9.1796875" customWidth="1"/>
    <col min="2" max="2" width="18.26953125" customWidth="1"/>
    <col min="3" max="3" width="41.7265625" customWidth="1"/>
    <col min="4" max="4" width="16.26953125" customWidth="1"/>
    <col min="5" max="5" width="12.26953125" customWidth="1"/>
    <col min="6" max="6" width="9.1796875" customWidth="1"/>
    <col min="7" max="7" width="12.7265625" customWidth="1"/>
    <col min="8" max="8" width="2.7265625" customWidth="1"/>
    <col min="9" max="16383" width="0" hidden="1" customWidth="1"/>
    <col min="16384" max="16384" width="0.81640625" customWidth="1"/>
  </cols>
  <sheetData>
    <row r="1" spans="1:7" ht="36.75" customHeight="1" thickBot="1" x14ac:dyDescent="0.4">
      <c r="A1" s="90"/>
      <c r="B1" s="90"/>
      <c r="C1" s="90"/>
      <c r="D1" s="90"/>
      <c r="E1" s="90"/>
      <c r="F1" s="90"/>
      <c r="G1" s="90"/>
    </row>
    <row r="2" spans="1:7" ht="18" customHeight="1" thickBot="1" x14ac:dyDescent="0.4">
      <c r="A2" s="81" t="s">
        <v>0</v>
      </c>
      <c r="B2" s="82"/>
      <c r="C2" s="82"/>
      <c r="D2" s="82"/>
      <c r="E2" s="82"/>
      <c r="F2" s="82"/>
      <c r="G2" s="83"/>
    </row>
    <row r="3" spans="1:7" ht="30" customHeight="1" x14ac:dyDescent="0.35">
      <c r="A3" s="91" t="s">
        <v>1</v>
      </c>
      <c r="B3" s="92"/>
      <c r="C3" s="22" t="s">
        <v>2</v>
      </c>
      <c r="D3" s="23" t="s">
        <v>15</v>
      </c>
      <c r="E3" s="10" t="s">
        <v>17</v>
      </c>
      <c r="F3" s="22" t="s">
        <v>16</v>
      </c>
      <c r="G3" s="24" t="s">
        <v>4</v>
      </c>
    </row>
    <row r="4" spans="1:7" ht="14.5" customHeight="1" x14ac:dyDescent="0.35">
      <c r="A4" s="75" t="s">
        <v>68</v>
      </c>
      <c r="B4" s="76"/>
      <c r="C4" s="76"/>
      <c r="D4" s="76"/>
      <c r="E4" s="76"/>
      <c r="F4" s="76"/>
      <c r="G4" s="77"/>
    </row>
    <row r="5" spans="1:7" ht="51.75" customHeight="1" x14ac:dyDescent="0.35">
      <c r="A5" s="93" t="s">
        <v>45</v>
      </c>
      <c r="B5" s="94"/>
      <c r="C5" s="94"/>
      <c r="D5" s="94"/>
      <c r="E5" s="94"/>
      <c r="F5" s="94"/>
      <c r="G5" s="95"/>
    </row>
    <row r="6" spans="1:7" ht="37.5" customHeight="1" x14ac:dyDescent="0.35">
      <c r="A6" s="96" t="s">
        <v>43</v>
      </c>
      <c r="B6" s="97"/>
      <c r="C6" s="12" t="s">
        <v>107</v>
      </c>
      <c r="D6" s="17" t="s">
        <v>94</v>
      </c>
      <c r="E6" s="25">
        <v>6</v>
      </c>
      <c r="F6" s="15"/>
      <c r="G6" s="16">
        <f>E6*F6</f>
        <v>0</v>
      </c>
    </row>
    <row r="7" spans="1:7" ht="38.25" customHeight="1" x14ac:dyDescent="0.35">
      <c r="A7" s="96" t="s">
        <v>44</v>
      </c>
      <c r="B7" s="97"/>
      <c r="C7" s="12" t="s">
        <v>107</v>
      </c>
      <c r="D7" s="17" t="s">
        <v>95</v>
      </c>
      <c r="E7" s="25">
        <v>8</v>
      </c>
      <c r="F7" s="15"/>
      <c r="G7" s="16">
        <f>E7*F7</f>
        <v>0</v>
      </c>
    </row>
    <row r="8" spans="1:7" ht="14.5" customHeight="1" x14ac:dyDescent="0.35">
      <c r="A8" s="98" t="s">
        <v>48</v>
      </c>
      <c r="B8" s="99"/>
      <c r="C8" s="99"/>
      <c r="D8" s="99"/>
      <c r="E8" s="99"/>
      <c r="F8" s="99"/>
      <c r="G8" s="100"/>
    </row>
    <row r="9" spans="1:7" ht="45" customHeight="1" x14ac:dyDescent="0.35">
      <c r="A9" s="96" t="s">
        <v>49</v>
      </c>
      <c r="B9" s="97"/>
      <c r="C9" s="12" t="s">
        <v>50</v>
      </c>
      <c r="D9" s="17" t="s">
        <v>96</v>
      </c>
      <c r="E9" s="25">
        <v>1</v>
      </c>
      <c r="F9" s="15"/>
      <c r="G9" s="16">
        <f>E9*F9</f>
        <v>0</v>
      </c>
    </row>
    <row r="10" spans="1:7" ht="14.5" customHeight="1" x14ac:dyDescent="0.35">
      <c r="A10" s="72" t="s">
        <v>5</v>
      </c>
      <c r="B10" s="73"/>
      <c r="C10" s="73"/>
      <c r="D10" s="73"/>
      <c r="E10" s="73"/>
      <c r="F10" s="73"/>
      <c r="G10" s="74"/>
    </row>
    <row r="11" spans="1:7" ht="34.5" customHeight="1" x14ac:dyDescent="0.35">
      <c r="A11" s="26" t="s">
        <v>47</v>
      </c>
      <c r="B11" s="27" t="s">
        <v>98</v>
      </c>
      <c r="C11" s="27" t="s">
        <v>99</v>
      </c>
      <c r="D11" s="19" t="s">
        <v>46</v>
      </c>
      <c r="E11" s="28">
        <v>50</v>
      </c>
      <c r="F11" s="15"/>
      <c r="G11" s="16">
        <f t="shared" ref="G11:G13" si="0">E11*F11</f>
        <v>0</v>
      </c>
    </row>
    <row r="12" spans="1:7" ht="33.75" customHeight="1" x14ac:dyDescent="0.35">
      <c r="A12" s="26" t="s">
        <v>47</v>
      </c>
      <c r="B12" s="27" t="s">
        <v>100</v>
      </c>
      <c r="C12" s="27" t="s">
        <v>87</v>
      </c>
      <c r="D12" s="17" t="s">
        <v>97</v>
      </c>
      <c r="E12" s="25">
        <v>83</v>
      </c>
      <c r="F12" s="15"/>
      <c r="G12" s="16">
        <f t="shared" si="0"/>
        <v>0</v>
      </c>
    </row>
    <row r="13" spans="1:7" ht="42" customHeight="1" thickBot="1" x14ac:dyDescent="0.4">
      <c r="A13" s="29" t="s">
        <v>47</v>
      </c>
      <c r="B13" s="30" t="s">
        <v>112</v>
      </c>
      <c r="C13" s="30" t="s">
        <v>111</v>
      </c>
      <c r="D13" s="31" t="s">
        <v>51</v>
      </c>
      <c r="E13" s="32">
        <v>135</v>
      </c>
      <c r="F13" s="33"/>
      <c r="G13" s="34">
        <f t="shared" si="0"/>
        <v>0</v>
      </c>
    </row>
    <row r="14" spans="1:7" hidden="1" x14ac:dyDescent="0.35">
      <c r="A14" s="89" t="s">
        <v>6</v>
      </c>
      <c r="B14" s="89"/>
      <c r="C14" s="89"/>
      <c r="D14" s="89"/>
      <c r="E14" s="89"/>
      <c r="F14" s="89"/>
      <c r="G14" s="89"/>
    </row>
    <row r="15" spans="1:7" ht="14.25" customHeight="1" x14ac:dyDescent="0.35">
      <c r="A15" s="1"/>
      <c r="B15" s="1"/>
      <c r="C15" s="1"/>
      <c r="D15" s="1"/>
      <c r="E15" s="1"/>
      <c r="F15" s="1"/>
      <c r="G15" s="1"/>
    </row>
    <row r="16" spans="1:7" x14ac:dyDescent="0.35">
      <c r="F16" s="4" t="s">
        <v>64</v>
      </c>
      <c r="G16" s="3">
        <f>G6+G7+G9+G11+G12+G13</f>
        <v>0</v>
      </c>
    </row>
    <row r="17" spans="6:7" x14ac:dyDescent="0.35"/>
    <row r="18" spans="6:7" x14ac:dyDescent="0.35">
      <c r="F18" s="4" t="s">
        <v>65</v>
      </c>
      <c r="G18" s="3">
        <f>Lighting!G16+'LED Lighting'!G25+HVAC!F12+Chillers!F10+VFDs!E19+'Refrigeration and Food Service'!F11</f>
        <v>0</v>
      </c>
    </row>
    <row r="19" spans="6:7" x14ac:dyDescent="0.35">
      <c r="G19" s="4" t="str">
        <f>IF(G18&gt;20000,"Rebate exceeds Empire Arkansas annual customer cap","")</f>
        <v/>
      </c>
    </row>
    <row r="20" spans="6:7" x14ac:dyDescent="0.35"/>
    <row r="21" spans="6:7" x14ac:dyDescent="0.35"/>
    <row r="22" spans="6:7" x14ac:dyDescent="0.35"/>
    <row r="23" spans="6:7" x14ac:dyDescent="0.35"/>
    <row r="24" spans="6:7" x14ac:dyDescent="0.35"/>
    <row r="25" spans="6:7" x14ac:dyDescent="0.35"/>
    <row r="26" spans="6:7" x14ac:dyDescent="0.35"/>
    <row r="27" spans="6:7" x14ac:dyDescent="0.35"/>
    <row r="28" spans="6:7" x14ac:dyDescent="0.35"/>
    <row r="29" spans="6:7" x14ac:dyDescent="0.35"/>
    <row r="30" spans="6:7" x14ac:dyDescent="0.35"/>
    <row r="31" spans="6:7" x14ac:dyDescent="0.35"/>
    <row r="32" spans="6:7"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sheetData>
  <sheetProtection algorithmName="SHA-512" hashValue="j1kjT3M+cpswsZ32q0TbA81U2PeSrMLG81t/OA7Jbp0mmu+XiKF7UNBtPkrNRNbZGP5BQVwno8u5QPO6DLsmKQ==" saltValue="XH/tLHWv5sVwZY/ubWF1JA==" spinCount="100000" sheet="1" objects="1" scenarios="1"/>
  <mergeCells count="11">
    <mergeCell ref="A14:G14"/>
    <mergeCell ref="A1:G1"/>
    <mergeCell ref="A2:G2"/>
    <mergeCell ref="A3:B3"/>
    <mergeCell ref="A10:G10"/>
    <mergeCell ref="A4:G4"/>
    <mergeCell ref="A5:G5"/>
    <mergeCell ref="A7:B7"/>
    <mergeCell ref="A6:B6"/>
    <mergeCell ref="A8:G8"/>
    <mergeCell ref="A9:B9"/>
  </mergeCells>
  <conditionalFormatting sqref="G19">
    <cfRule type="cellIs" dxfId="4" priority="1" operator="equal">
      <formula>"Rebate exceeds Empire Arkansas annual customer cap"</formula>
    </cfRule>
  </conditionalFormatting>
  <pageMargins left="0.7" right="0.7" top="0.75" bottom="0.75" header="0.3" footer="0.3"/>
  <pageSetup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F41"/>
  <sheetViews>
    <sheetView showGridLines="0" workbookViewId="0">
      <selection activeCell="A5" sqref="A5"/>
    </sheetView>
  </sheetViews>
  <sheetFormatPr defaultColWidth="9.1796875" defaultRowHeight="14.5" zeroHeight="1" x14ac:dyDescent="0.35"/>
  <cols>
    <col min="1" max="1" width="32.1796875" customWidth="1"/>
    <col min="2" max="2" width="18.7265625" customWidth="1"/>
    <col min="3" max="3" width="12.81640625" customWidth="1"/>
    <col min="4" max="4" width="15.1796875" customWidth="1"/>
    <col min="5" max="5" width="14.26953125" customWidth="1"/>
    <col min="6" max="6" width="13" customWidth="1"/>
    <col min="7" max="7" width="2.54296875" customWidth="1"/>
    <col min="8" max="16383" width="0" hidden="1" customWidth="1"/>
    <col min="16384" max="16384" width="0.81640625" customWidth="1"/>
  </cols>
  <sheetData>
    <row r="1" spans="1:6" ht="34.5" customHeight="1" thickBot="1" x14ac:dyDescent="0.4">
      <c r="A1" s="80"/>
      <c r="B1" s="80"/>
      <c r="C1" s="80"/>
      <c r="D1" s="80"/>
      <c r="E1" s="80"/>
      <c r="F1" s="80"/>
    </row>
    <row r="2" spans="1:6" ht="17" x14ac:dyDescent="0.35">
      <c r="A2" s="101" t="s">
        <v>37</v>
      </c>
      <c r="B2" s="102"/>
      <c r="C2" s="102"/>
      <c r="D2" s="102"/>
      <c r="E2" s="102"/>
      <c r="F2" s="103"/>
    </row>
    <row r="3" spans="1:6" ht="23.25" customHeight="1" x14ac:dyDescent="0.35">
      <c r="A3" s="55" t="s">
        <v>18</v>
      </c>
      <c r="B3" s="56" t="s">
        <v>119</v>
      </c>
      <c r="C3" s="56" t="s">
        <v>19</v>
      </c>
      <c r="D3" s="56" t="s">
        <v>20</v>
      </c>
      <c r="E3" s="10" t="s">
        <v>3</v>
      </c>
      <c r="F3" s="57" t="s">
        <v>4</v>
      </c>
    </row>
    <row r="4" spans="1:6" ht="15.75" customHeight="1" x14ac:dyDescent="0.35">
      <c r="A4" s="104" t="s">
        <v>21</v>
      </c>
      <c r="B4" s="105"/>
      <c r="C4" s="105"/>
      <c r="D4" s="105"/>
      <c r="E4" s="105"/>
      <c r="F4" s="106"/>
    </row>
    <row r="5" spans="1:6" ht="24" customHeight="1" x14ac:dyDescent="0.35">
      <c r="A5" s="35" t="s">
        <v>22</v>
      </c>
      <c r="B5" s="36" t="s">
        <v>79</v>
      </c>
      <c r="C5" s="37">
        <v>30</v>
      </c>
      <c r="D5" s="15"/>
      <c r="E5" s="15"/>
      <c r="F5" s="16">
        <f t="shared" ref="F5:F10" si="0">C5*D5*E5</f>
        <v>0</v>
      </c>
    </row>
    <row r="6" spans="1:6" ht="24" customHeight="1" x14ac:dyDescent="0.35">
      <c r="A6" s="35" t="s">
        <v>80</v>
      </c>
      <c r="B6" s="36" t="s">
        <v>81</v>
      </c>
      <c r="C6" s="37">
        <v>30</v>
      </c>
      <c r="D6" s="15"/>
      <c r="E6" s="15"/>
      <c r="F6" s="16">
        <f t="shared" si="0"/>
        <v>0</v>
      </c>
    </row>
    <row r="7" spans="1:6" ht="24" customHeight="1" x14ac:dyDescent="0.35">
      <c r="A7" s="35" t="s">
        <v>82</v>
      </c>
      <c r="B7" s="36" t="s">
        <v>81</v>
      </c>
      <c r="C7" s="37">
        <v>30</v>
      </c>
      <c r="D7" s="15"/>
      <c r="E7" s="15"/>
      <c r="F7" s="16">
        <f t="shared" si="0"/>
        <v>0</v>
      </c>
    </row>
    <row r="8" spans="1:6" ht="24" customHeight="1" x14ac:dyDescent="0.35">
      <c r="A8" s="35" t="s">
        <v>32</v>
      </c>
      <c r="B8" s="36" t="s">
        <v>83</v>
      </c>
      <c r="C8" s="37">
        <v>10</v>
      </c>
      <c r="D8" s="15"/>
      <c r="E8" s="15"/>
      <c r="F8" s="16">
        <f t="shared" si="0"/>
        <v>0</v>
      </c>
    </row>
    <row r="9" spans="1:6" ht="14.5" customHeight="1" x14ac:dyDescent="0.35">
      <c r="A9" s="104" t="s">
        <v>23</v>
      </c>
      <c r="B9" s="105"/>
      <c r="C9" s="105"/>
      <c r="D9" s="105"/>
      <c r="E9" s="105"/>
      <c r="F9" s="106"/>
    </row>
    <row r="10" spans="1:6" ht="24" customHeight="1" thickBot="1" x14ac:dyDescent="0.4">
      <c r="A10" s="38" t="s">
        <v>78</v>
      </c>
      <c r="B10" s="39" t="s">
        <v>33</v>
      </c>
      <c r="C10" s="40">
        <v>50</v>
      </c>
      <c r="D10" s="33"/>
      <c r="E10" s="33"/>
      <c r="F10" s="34">
        <f t="shared" si="0"/>
        <v>0</v>
      </c>
    </row>
    <row r="11" spans="1:6" x14ac:dyDescent="0.35"/>
    <row r="12" spans="1:6" x14ac:dyDescent="0.35">
      <c r="E12" s="4" t="s">
        <v>61</v>
      </c>
      <c r="F12" s="3">
        <f>F5+F6+F7+F8+F10</f>
        <v>0</v>
      </c>
    </row>
    <row r="13" spans="1:6" x14ac:dyDescent="0.35"/>
    <row r="14" spans="1:6" x14ac:dyDescent="0.35">
      <c r="E14" s="9" t="s">
        <v>62</v>
      </c>
      <c r="F14" s="3">
        <f>Lighting!G16+'LED Lighting'!G25+HVAC!F12+Chillers!F10+VFDs!E19+'Refrigeration and Food Service'!F11</f>
        <v>0</v>
      </c>
    </row>
    <row r="15" spans="1:6" hidden="1" x14ac:dyDescent="0.35">
      <c r="F15" s="4" t="str">
        <f>IF(F14&gt;20000,"Rebate exceeds Empire Arkansas annual customer cap","")</f>
        <v/>
      </c>
    </row>
    <row r="16" spans="1:6" x14ac:dyDescent="0.35"/>
    <row r="17" customFormat="1" x14ac:dyDescent="0.35"/>
    <row r="18" customFormat="1" x14ac:dyDescent="0.35"/>
    <row r="19" customFormat="1" x14ac:dyDescent="0.35"/>
    <row r="20" customFormat="1" x14ac:dyDescent="0.35"/>
    <row r="21" customFormat="1" x14ac:dyDescent="0.35"/>
    <row r="22" customFormat="1" x14ac:dyDescent="0.35"/>
    <row r="23" customFormat="1" x14ac:dyDescent="0.35"/>
    <row r="24" customFormat="1" x14ac:dyDescent="0.35"/>
    <row r="25" customFormat="1" x14ac:dyDescent="0.35"/>
    <row r="26" customFormat="1" x14ac:dyDescent="0.35"/>
    <row r="27" customFormat="1" x14ac:dyDescent="0.35"/>
    <row r="28" customFormat="1" x14ac:dyDescent="0.35"/>
    <row r="29" customFormat="1" x14ac:dyDescent="0.35"/>
    <row r="30" customFormat="1" x14ac:dyDescent="0.35"/>
    <row r="31" customFormat="1" x14ac:dyDescent="0.35"/>
    <row r="32" customFormat="1" x14ac:dyDescent="0.35"/>
    <row r="33" customFormat="1" x14ac:dyDescent="0.35"/>
    <row r="34" customFormat="1" x14ac:dyDescent="0.35"/>
    <row r="35" customFormat="1" x14ac:dyDescent="0.35"/>
    <row r="36" customFormat="1" x14ac:dyDescent="0.35"/>
    <row r="37" customFormat="1" x14ac:dyDescent="0.35"/>
    <row r="38" customFormat="1" x14ac:dyDescent="0.35"/>
    <row r="39" customFormat="1" x14ac:dyDescent="0.35"/>
    <row r="40" customFormat="1" hidden="1" x14ac:dyDescent="0.35"/>
    <row r="41" customFormat="1" hidden="1" x14ac:dyDescent="0.35"/>
  </sheetData>
  <sheetProtection algorithmName="SHA-512" hashValue="jZ71rumGwqG3g+SB7egImlI+eq1xJiNtdPjS16E4v3T9dc/z7gFt61XLWawL4gVec8/fBZLRdwXpc1NXJGbgrA==" saltValue="zkv0wGR00zt+93N7wy81Fg==" spinCount="100000" sheet="1" objects="1" scenarios="1"/>
  <mergeCells count="4">
    <mergeCell ref="A1:F1"/>
    <mergeCell ref="A2:F2"/>
    <mergeCell ref="A4:F4"/>
    <mergeCell ref="A9:F9"/>
  </mergeCells>
  <conditionalFormatting sqref="F15">
    <cfRule type="cellIs" dxfId="3" priority="1" operator="equal">
      <formula>"Rebate exceeds Empire Arkansas annual customer cap"</formula>
    </cfRule>
  </conditionalFormatting>
  <pageMargins left="0.7" right="0.7" top="0.75" bottom="0.75" header="0.3" footer="0.3"/>
  <pageSetup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24"/>
  <sheetViews>
    <sheetView showGridLines="0" workbookViewId="0">
      <selection activeCell="A5" sqref="A5:F5"/>
    </sheetView>
  </sheetViews>
  <sheetFormatPr defaultColWidth="9.1796875" defaultRowHeight="14.5" zeroHeight="1" x14ac:dyDescent="0.35"/>
  <cols>
    <col min="1" max="1" width="26.7265625" bestFit="1" customWidth="1"/>
    <col min="2" max="2" width="23.1796875" customWidth="1"/>
    <col min="3" max="3" width="12.7265625" customWidth="1"/>
    <col min="4" max="4" width="9.1796875" customWidth="1"/>
    <col min="5" max="5" width="12.7265625" customWidth="1"/>
    <col min="6" max="6" width="16.453125" customWidth="1"/>
    <col min="7" max="7" width="2.54296875" customWidth="1"/>
    <col min="8" max="16383" width="0" hidden="1" customWidth="1"/>
    <col min="16384" max="16384" width="0.81640625" customWidth="1"/>
  </cols>
  <sheetData>
    <row r="1" spans="1:6" ht="36.75" customHeight="1" thickBot="1" x14ac:dyDescent="0.4">
      <c r="A1" s="107"/>
      <c r="B1" s="107"/>
      <c r="C1" s="107"/>
      <c r="D1" s="107"/>
      <c r="E1" s="107"/>
      <c r="F1" s="107"/>
    </row>
    <row r="2" spans="1:6" ht="17" x14ac:dyDescent="0.35">
      <c r="A2" s="101" t="s">
        <v>38</v>
      </c>
      <c r="B2" s="102"/>
      <c r="C2" s="102"/>
      <c r="D2" s="102"/>
      <c r="E2" s="102"/>
      <c r="F2" s="103"/>
    </row>
    <row r="3" spans="1:6" ht="65.150000000000006" customHeight="1" x14ac:dyDescent="0.35">
      <c r="A3" s="93" t="s">
        <v>108</v>
      </c>
      <c r="B3" s="94"/>
      <c r="C3" s="94"/>
      <c r="D3" s="94"/>
      <c r="E3" s="94"/>
      <c r="F3" s="95"/>
    </row>
    <row r="4" spans="1:6" ht="31.5" customHeight="1" x14ac:dyDescent="0.35">
      <c r="A4" s="55" t="s">
        <v>18</v>
      </c>
      <c r="B4" s="56" t="s">
        <v>119</v>
      </c>
      <c r="C4" s="58" t="s">
        <v>19</v>
      </c>
      <c r="D4" s="56" t="s">
        <v>20</v>
      </c>
      <c r="E4" s="56" t="s">
        <v>3</v>
      </c>
      <c r="F4" s="57" t="s">
        <v>4</v>
      </c>
    </row>
    <row r="5" spans="1:6" ht="41.25" customHeight="1" x14ac:dyDescent="0.35">
      <c r="A5" s="108" t="s">
        <v>109</v>
      </c>
      <c r="B5" s="109"/>
      <c r="C5" s="109"/>
      <c r="D5" s="109"/>
      <c r="E5" s="109"/>
      <c r="F5" s="110"/>
    </row>
    <row r="6" spans="1:6" ht="35.15" customHeight="1" x14ac:dyDescent="0.35">
      <c r="A6" s="35" t="s">
        <v>70</v>
      </c>
      <c r="B6" s="36" t="s">
        <v>71</v>
      </c>
      <c r="C6" s="37">
        <v>10</v>
      </c>
      <c r="D6" s="15"/>
      <c r="E6" s="15"/>
      <c r="F6" s="16">
        <f t="shared" ref="F6:F8" si="0">C6*D6*E6</f>
        <v>0</v>
      </c>
    </row>
    <row r="7" spans="1:6" ht="35.15" customHeight="1" x14ac:dyDescent="0.35">
      <c r="A7" s="41" t="s">
        <v>72</v>
      </c>
      <c r="B7" s="36" t="s">
        <v>74</v>
      </c>
      <c r="C7" s="37">
        <v>10</v>
      </c>
      <c r="D7" s="15"/>
      <c r="E7" s="15"/>
      <c r="F7" s="16">
        <f t="shared" si="0"/>
        <v>0</v>
      </c>
    </row>
    <row r="8" spans="1:6" ht="35.15" customHeight="1" thickBot="1" x14ac:dyDescent="0.4">
      <c r="A8" s="42" t="s">
        <v>73</v>
      </c>
      <c r="B8" s="39" t="s">
        <v>75</v>
      </c>
      <c r="C8" s="40">
        <v>10</v>
      </c>
      <c r="D8" s="33"/>
      <c r="E8" s="33"/>
      <c r="F8" s="34">
        <f t="shared" si="0"/>
        <v>0</v>
      </c>
    </row>
    <row r="9" spans="1:6" ht="15.75" customHeight="1" x14ac:dyDescent="0.35"/>
    <row r="10" spans="1:6" x14ac:dyDescent="0.35">
      <c r="E10" s="4" t="s">
        <v>60</v>
      </c>
      <c r="F10" s="7">
        <f>F6+F7+F8</f>
        <v>0</v>
      </c>
    </row>
    <row r="11" spans="1:6" x14ac:dyDescent="0.35"/>
    <row r="12" spans="1:6" x14ac:dyDescent="0.35">
      <c r="E12" s="9" t="s">
        <v>62</v>
      </c>
      <c r="F12" s="3">
        <f>Lighting!G16+'LED Lighting'!G25+HVAC!F12+Chillers!F10+VFDs!E19+'Refrigeration and Food Service'!F11</f>
        <v>0</v>
      </c>
    </row>
    <row r="13" spans="1:6" x14ac:dyDescent="0.35">
      <c r="F13" s="4" t="str">
        <f>IF(F12&gt;20000,"Rebate exceeds Empire Arkansas annual customer cap","")</f>
        <v/>
      </c>
    </row>
    <row r="14" spans="1:6" x14ac:dyDescent="0.35"/>
    <row r="15" spans="1:6" x14ac:dyDescent="0.35"/>
    <row r="16" spans="1:6" x14ac:dyDescent="0.35"/>
    <row r="17" x14ac:dyDescent="0.35"/>
    <row r="18" x14ac:dyDescent="0.35"/>
    <row r="19" x14ac:dyDescent="0.35"/>
    <row r="21" x14ac:dyDescent="0.35"/>
    <row r="22" x14ac:dyDescent="0.35"/>
    <row r="23" x14ac:dyDescent="0.35"/>
    <row r="24" x14ac:dyDescent="0.35"/>
  </sheetData>
  <sheetProtection algorithmName="SHA-512" hashValue="USeeIEpN5izSbQsl8V3zZJT9DMS4dlhVxxF/lSbViVpx6nzKdniYF67PDIJzo4N44AUIJyoHkA87JRUhOJJxdw==" saltValue="4e3MM9FEPjS6WSVLTCUhSg==" spinCount="100000" sheet="1" objects="1" scenarios="1"/>
  <mergeCells count="4">
    <mergeCell ref="A1:F1"/>
    <mergeCell ref="A5:F5"/>
    <mergeCell ref="A2:F2"/>
    <mergeCell ref="A3:F3"/>
  </mergeCells>
  <conditionalFormatting sqref="F13">
    <cfRule type="cellIs" dxfId="2" priority="1" operator="equal">
      <formula>"Rebate exceeds Empire Arkansas annual customer cap"</formula>
    </cfRule>
  </conditionalFormatting>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22"/>
  <sheetViews>
    <sheetView showGridLines="0" workbookViewId="0">
      <selection activeCell="B19" sqref="B19"/>
    </sheetView>
  </sheetViews>
  <sheetFormatPr defaultColWidth="9.1796875" defaultRowHeight="14.5" zeroHeight="1" x14ac:dyDescent="0.35"/>
  <cols>
    <col min="1" max="2" width="15.7265625" customWidth="1"/>
    <col min="3" max="3" width="17.81640625" customWidth="1"/>
    <col min="4" max="5" width="15.7265625" customWidth="1"/>
    <col min="6" max="6" width="2.7265625" customWidth="1"/>
    <col min="7" max="7" width="2.54296875" customWidth="1"/>
    <col min="8" max="9" width="9.1796875" hidden="1" customWidth="1"/>
    <col min="10" max="11" width="0" hidden="1" customWidth="1"/>
    <col min="12" max="12" width="9.1796875" hidden="1" customWidth="1"/>
    <col min="13" max="16383" width="0" hidden="1" customWidth="1"/>
    <col min="16384" max="16384" width="0.81640625" customWidth="1"/>
  </cols>
  <sheetData>
    <row r="1" spans="1:5" ht="39" customHeight="1" thickBot="1" x14ac:dyDescent="0.4">
      <c r="A1" s="80"/>
      <c r="B1" s="80"/>
      <c r="C1" s="80"/>
      <c r="D1" s="80"/>
      <c r="E1" s="80"/>
    </row>
    <row r="2" spans="1:5" ht="17" x14ac:dyDescent="0.35">
      <c r="A2" s="101" t="s">
        <v>39</v>
      </c>
      <c r="B2" s="102"/>
      <c r="C2" s="102"/>
      <c r="D2" s="102"/>
      <c r="E2" s="103"/>
    </row>
    <row r="3" spans="1:5" ht="15.75" customHeight="1" x14ac:dyDescent="0.35">
      <c r="A3" s="119" t="s">
        <v>28</v>
      </c>
      <c r="B3" s="120"/>
      <c r="C3" s="121"/>
      <c r="D3" s="56" t="s">
        <v>121</v>
      </c>
      <c r="E3" s="57" t="s">
        <v>29</v>
      </c>
    </row>
    <row r="4" spans="1:5" ht="50.15" customHeight="1" thickBot="1" x14ac:dyDescent="0.4">
      <c r="A4" s="117" t="s">
        <v>120</v>
      </c>
      <c r="B4" s="118"/>
      <c r="C4" s="118"/>
      <c r="D4" s="43" t="s">
        <v>76</v>
      </c>
      <c r="E4" s="44" t="s">
        <v>77</v>
      </c>
    </row>
    <row r="5" spans="1:5" ht="15" thickBot="1" x14ac:dyDescent="0.4">
      <c r="A5" s="45"/>
      <c r="B5" s="45"/>
      <c r="C5" s="45"/>
      <c r="D5" s="45"/>
      <c r="E5" s="45"/>
    </row>
    <row r="6" spans="1:5" ht="26.25" customHeight="1" x14ac:dyDescent="0.35">
      <c r="A6" s="111" t="s">
        <v>123</v>
      </c>
      <c r="B6" s="112"/>
      <c r="C6" s="112"/>
      <c r="D6" s="112"/>
      <c r="E6" s="113"/>
    </row>
    <row r="7" spans="1:5" ht="21" customHeight="1" x14ac:dyDescent="0.35">
      <c r="A7" s="55" t="s">
        <v>26</v>
      </c>
      <c r="B7" s="56" t="s">
        <v>27</v>
      </c>
      <c r="C7" s="56" t="s">
        <v>31</v>
      </c>
      <c r="D7" s="10" t="s">
        <v>3</v>
      </c>
      <c r="E7" s="57" t="s">
        <v>4</v>
      </c>
    </row>
    <row r="8" spans="1:5" x14ac:dyDescent="0.35">
      <c r="A8" s="62"/>
      <c r="B8" s="63"/>
      <c r="C8" s="63"/>
      <c r="D8" s="63"/>
      <c r="E8" s="16">
        <f>55*C8*D8</f>
        <v>0</v>
      </c>
    </row>
    <row r="9" spans="1:5" x14ac:dyDescent="0.35">
      <c r="A9" s="62"/>
      <c r="B9" s="63"/>
      <c r="C9" s="63"/>
      <c r="D9" s="63"/>
      <c r="E9" s="16">
        <f t="shared" ref="E9:E16" si="0">55*C9*D9</f>
        <v>0</v>
      </c>
    </row>
    <row r="10" spans="1:5" x14ac:dyDescent="0.35">
      <c r="A10" s="62"/>
      <c r="B10" s="63"/>
      <c r="C10" s="63"/>
      <c r="D10" s="63"/>
      <c r="E10" s="16">
        <f t="shared" si="0"/>
        <v>0</v>
      </c>
    </row>
    <row r="11" spans="1:5" x14ac:dyDescent="0.35">
      <c r="A11" s="62"/>
      <c r="B11" s="63"/>
      <c r="C11" s="63"/>
      <c r="D11" s="63"/>
      <c r="E11" s="16">
        <f t="shared" si="0"/>
        <v>0</v>
      </c>
    </row>
    <row r="12" spans="1:5" hidden="1" x14ac:dyDescent="0.35">
      <c r="A12" s="62"/>
      <c r="B12" s="63"/>
      <c r="C12" s="63"/>
      <c r="D12" s="63"/>
      <c r="E12" s="16">
        <f t="shared" si="0"/>
        <v>0</v>
      </c>
    </row>
    <row r="13" spans="1:5" x14ac:dyDescent="0.35">
      <c r="A13" s="62"/>
      <c r="B13" s="63"/>
      <c r="C13" s="63"/>
      <c r="D13" s="63"/>
      <c r="E13" s="16">
        <f t="shared" si="0"/>
        <v>0</v>
      </c>
    </row>
    <row r="14" spans="1:5" x14ac:dyDescent="0.35">
      <c r="A14" s="62"/>
      <c r="B14" s="63"/>
      <c r="C14" s="63"/>
      <c r="D14" s="63"/>
      <c r="E14" s="16">
        <f t="shared" si="0"/>
        <v>0</v>
      </c>
    </row>
    <row r="15" spans="1:5" x14ac:dyDescent="0.35">
      <c r="A15" s="62"/>
      <c r="B15" s="63"/>
      <c r="C15" s="63"/>
      <c r="D15" s="63"/>
      <c r="E15" s="16">
        <f t="shared" si="0"/>
        <v>0</v>
      </c>
    </row>
    <row r="16" spans="1:5" x14ac:dyDescent="0.35">
      <c r="A16" s="62"/>
      <c r="B16" s="63"/>
      <c r="C16" s="63"/>
      <c r="D16" s="63"/>
      <c r="E16" s="16">
        <f t="shared" si="0"/>
        <v>0</v>
      </c>
    </row>
    <row r="17" spans="1:5" ht="15" thickBot="1" x14ac:dyDescent="0.4">
      <c r="A17" s="114" t="s">
        <v>110</v>
      </c>
      <c r="B17" s="115"/>
      <c r="C17" s="116"/>
      <c r="D17" s="46">
        <f>E17/55</f>
        <v>0</v>
      </c>
      <c r="E17" s="34">
        <f>SUM(E8:E16)</f>
        <v>0</v>
      </c>
    </row>
    <row r="18" spans="1:5" x14ac:dyDescent="0.35">
      <c r="A18" s="5"/>
      <c r="B18" s="5"/>
      <c r="C18" s="5"/>
      <c r="D18" s="6"/>
      <c r="E18" s="2"/>
    </row>
    <row r="19" spans="1:5" x14ac:dyDescent="0.35">
      <c r="A19" s="5"/>
      <c r="B19" s="5"/>
      <c r="D19" s="4" t="s">
        <v>85</v>
      </c>
      <c r="E19" s="7">
        <f>E17</f>
        <v>0</v>
      </c>
    </row>
    <row r="20" spans="1:5" x14ac:dyDescent="0.35">
      <c r="A20" s="5"/>
      <c r="B20" s="5"/>
      <c r="C20" s="5"/>
      <c r="D20" s="6"/>
      <c r="E20" s="2"/>
    </row>
    <row r="21" spans="1:5" x14ac:dyDescent="0.35">
      <c r="A21" s="5"/>
      <c r="B21" s="5"/>
      <c r="D21" s="9" t="s">
        <v>62</v>
      </c>
      <c r="E21" s="3">
        <f>Lighting!G16+'LED Lighting'!G25+HVAC!F12+Chillers!F10+VFDs!E19+'Refrigeration and Food Service'!F11</f>
        <v>0</v>
      </c>
    </row>
    <row r="22" spans="1:5" x14ac:dyDescent="0.35">
      <c r="E22" s="4" t="str">
        <f>IF(E21&gt;20000,"Rebate exceeds Empire Arkansas annual customer cap","")</f>
        <v/>
      </c>
    </row>
  </sheetData>
  <sheetProtection algorithmName="SHA-512" hashValue="NMK5a68zxOHK1aZ0LvySKMDp1vFbrZaGLISPEUwiNk+GYmd69eMTmlMLjgn7Gjmcw5cxuzUD/9LULkAO4J6HfA==" saltValue="iz7mVEQ1w65kV86HOKijeA==" spinCount="100000" sheet="1" objects="1" scenarios="1"/>
  <mergeCells count="6">
    <mergeCell ref="A2:E2"/>
    <mergeCell ref="A6:E6"/>
    <mergeCell ref="A1:E1"/>
    <mergeCell ref="A17:C17"/>
    <mergeCell ref="A4:C4"/>
    <mergeCell ref="A3:C3"/>
  </mergeCells>
  <conditionalFormatting sqref="E22">
    <cfRule type="cellIs" dxfId="1" priority="1" operator="equal">
      <formula>"Rebate exceeds Empire Arkansas annual customer cap"</formula>
    </cfRule>
  </conditionalFormatting>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3ED36-F4E1-44E1-A6E5-12C6A2AC2048}">
  <dimension ref="A1:F36"/>
  <sheetViews>
    <sheetView showGridLines="0" workbookViewId="0">
      <selection activeCell="A4" sqref="A4:B4"/>
    </sheetView>
  </sheetViews>
  <sheetFormatPr defaultColWidth="9.1796875" defaultRowHeight="14.5" zeroHeight="1" x14ac:dyDescent="0.35"/>
  <cols>
    <col min="1" max="1" width="34.453125" customWidth="1"/>
    <col min="2" max="2" width="15.453125" customWidth="1"/>
    <col min="3" max="3" width="0.7265625" hidden="1" customWidth="1"/>
    <col min="4" max="4" width="25.81640625" customWidth="1"/>
    <col min="5" max="5" width="19" customWidth="1"/>
    <col min="6" max="6" width="11.81640625" customWidth="1"/>
    <col min="7" max="7" width="2.54296875" customWidth="1"/>
    <col min="8" max="16383" width="0" hidden="1" customWidth="1"/>
    <col min="16384" max="16384" width="0.81640625" customWidth="1"/>
  </cols>
  <sheetData>
    <row r="1" spans="1:6" ht="34.5" customHeight="1" thickBot="1" x14ac:dyDescent="0.4">
      <c r="A1" s="80"/>
      <c r="B1" s="80"/>
      <c r="C1" s="80"/>
      <c r="D1" s="80"/>
      <c r="E1" s="80"/>
      <c r="F1" s="80"/>
    </row>
    <row r="2" spans="1:6" ht="17" x14ac:dyDescent="0.35">
      <c r="A2" s="101" t="s">
        <v>40</v>
      </c>
      <c r="B2" s="102"/>
      <c r="C2" s="102"/>
      <c r="D2" s="102"/>
      <c r="E2" s="102"/>
      <c r="F2" s="103"/>
    </row>
    <row r="3" spans="1:6" ht="42.75" customHeight="1" x14ac:dyDescent="0.35">
      <c r="A3" s="55" t="s">
        <v>25</v>
      </c>
      <c r="B3" s="56" t="s">
        <v>4</v>
      </c>
      <c r="C3" s="56" t="s">
        <v>30</v>
      </c>
      <c r="D3" s="56" t="s">
        <v>24</v>
      </c>
      <c r="E3" s="56" t="s">
        <v>3</v>
      </c>
      <c r="F3" s="57" t="s">
        <v>4</v>
      </c>
    </row>
    <row r="4" spans="1:6" ht="36.75" customHeight="1" x14ac:dyDescent="0.35">
      <c r="A4" s="122" t="s">
        <v>42</v>
      </c>
      <c r="B4" s="123"/>
      <c r="C4" s="52"/>
      <c r="D4" s="52"/>
      <c r="E4" s="53" t="s">
        <v>91</v>
      </c>
      <c r="F4" s="54"/>
    </row>
    <row r="5" spans="1:6" ht="35.25" customHeight="1" x14ac:dyDescent="0.35">
      <c r="A5" s="35" t="s">
        <v>84</v>
      </c>
      <c r="B5" s="47" t="s">
        <v>106</v>
      </c>
      <c r="C5" s="36">
        <v>5</v>
      </c>
      <c r="D5" s="61"/>
      <c r="E5" s="15"/>
      <c r="F5" s="16">
        <f>100*E5</f>
        <v>0</v>
      </c>
    </row>
    <row r="6" spans="1:6" ht="37.5" customHeight="1" x14ac:dyDescent="0.35">
      <c r="A6" s="35" t="s">
        <v>86</v>
      </c>
      <c r="B6" s="47" t="s">
        <v>106</v>
      </c>
      <c r="C6" s="36">
        <v>5</v>
      </c>
      <c r="D6" s="48"/>
      <c r="E6" s="15"/>
      <c r="F6" s="16">
        <f>100*E6</f>
        <v>0</v>
      </c>
    </row>
    <row r="7" spans="1:6" ht="22.5" customHeight="1" x14ac:dyDescent="0.35">
      <c r="A7" s="122" t="s">
        <v>41</v>
      </c>
      <c r="B7" s="123"/>
      <c r="C7" s="52"/>
      <c r="D7" s="52"/>
      <c r="E7" s="53" t="s">
        <v>93</v>
      </c>
      <c r="F7" s="54"/>
    </row>
    <row r="8" spans="1:6" ht="28.5" customHeight="1" x14ac:dyDescent="0.35">
      <c r="A8" s="35" t="s">
        <v>89</v>
      </c>
      <c r="B8" s="47" t="s">
        <v>92</v>
      </c>
      <c r="C8" s="36">
        <v>100</v>
      </c>
      <c r="D8" s="48"/>
      <c r="E8" s="15"/>
      <c r="F8" s="16">
        <f>5*E8</f>
        <v>0</v>
      </c>
    </row>
    <row r="9" spans="1:6" ht="27.75" customHeight="1" thickBot="1" x14ac:dyDescent="0.4">
      <c r="A9" s="49" t="s">
        <v>90</v>
      </c>
      <c r="B9" s="50" t="s">
        <v>92</v>
      </c>
      <c r="C9" s="39">
        <v>100</v>
      </c>
      <c r="D9" s="51"/>
      <c r="E9" s="33"/>
      <c r="F9" s="34">
        <f>5*E9</f>
        <v>0</v>
      </c>
    </row>
    <row r="10" spans="1:6" x14ac:dyDescent="0.35"/>
    <row r="11" spans="1:6" ht="18.75" customHeight="1" x14ac:dyDescent="0.35">
      <c r="E11" s="4" t="s">
        <v>59</v>
      </c>
      <c r="F11" s="3">
        <f>F5+F6+F8+F9</f>
        <v>0</v>
      </c>
    </row>
    <row r="12" spans="1:6" x14ac:dyDescent="0.35"/>
    <row r="13" spans="1:6" x14ac:dyDescent="0.35">
      <c r="E13" s="4" t="s">
        <v>62</v>
      </c>
      <c r="F13" s="3">
        <f>Lighting!G16+'LED Lighting'!G25+HVAC!F12+Chillers!F10+VFDs!E19+'Refrigeration and Food Service'!F11</f>
        <v>0</v>
      </c>
    </row>
    <row r="14" spans="1:6" x14ac:dyDescent="0.35">
      <c r="F14" s="4" t="str">
        <f>IF(F13&gt;20000,"Rebate exceeds Empire Arkansas annual customer cap","")</f>
        <v/>
      </c>
    </row>
    <row r="15" spans="1:6" x14ac:dyDescent="0.35"/>
    <row r="16" spans="1:6" x14ac:dyDescent="0.35"/>
    <row r="17" customFormat="1" x14ac:dyDescent="0.35"/>
    <row r="18" customFormat="1" x14ac:dyDescent="0.35"/>
    <row r="19" customFormat="1" x14ac:dyDescent="0.35"/>
    <row r="20" customFormat="1" x14ac:dyDescent="0.35"/>
    <row r="21" customFormat="1" x14ac:dyDescent="0.35"/>
    <row r="22" customFormat="1" hidden="1" x14ac:dyDescent="0.35"/>
    <row r="23" customFormat="1" hidden="1" x14ac:dyDescent="0.35"/>
    <row r="24" customFormat="1" hidden="1" x14ac:dyDescent="0.35"/>
    <row r="25" customFormat="1" x14ac:dyDescent="0.35"/>
    <row r="26" customFormat="1" x14ac:dyDescent="0.35"/>
    <row r="27" customFormat="1" x14ac:dyDescent="0.35"/>
    <row r="28" customFormat="1" x14ac:dyDescent="0.35"/>
    <row r="29" customFormat="1" x14ac:dyDescent="0.35"/>
    <row r="30" customFormat="1" x14ac:dyDescent="0.35"/>
    <row r="31" customFormat="1" hidden="1" x14ac:dyDescent="0.35"/>
    <row r="32" customFormat="1" hidden="1" x14ac:dyDescent="0.35"/>
    <row r="33" customFormat="1" hidden="1" x14ac:dyDescent="0.35"/>
    <row r="34" customFormat="1" hidden="1" x14ac:dyDescent="0.35"/>
    <row r="35" customFormat="1" hidden="1" x14ac:dyDescent="0.35"/>
    <row r="36" customFormat="1" hidden="1" x14ac:dyDescent="0.35"/>
  </sheetData>
  <sheetProtection algorithmName="SHA-512" hashValue="ayo6WrSw16U8n0aLZ9poxBmAFANL1S1bpNZ9PA3RXkMr3jiD7m71SLjlUOFzvNEePyeYVI1/Iqs7Asnj3NEE+w==" saltValue="nLoGa6CUU7WjB9I8amTmBw==" spinCount="100000" sheet="1" objects="1" scenarios="1"/>
  <mergeCells count="4">
    <mergeCell ref="A1:F1"/>
    <mergeCell ref="A2:F2"/>
    <mergeCell ref="A4:B4"/>
    <mergeCell ref="A7:B7"/>
  </mergeCells>
  <conditionalFormatting sqref="F14">
    <cfRule type="cellIs" dxfId="0" priority="1" operator="equal">
      <formula>"Rebate exceeds Empire Arkansas annual customer cap"</formula>
    </cfRule>
  </conditionalFormatting>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BDD1704E8B08E4F8B5BEA5FD754C7CF" ma:contentTypeVersion="10" ma:contentTypeDescription="Create a new document." ma:contentTypeScope="" ma:versionID="d6811e793df414660110fa290e903218">
  <xsd:schema xmlns:xsd="http://www.w3.org/2001/XMLSchema" xmlns:xs="http://www.w3.org/2001/XMLSchema" xmlns:p="http://schemas.microsoft.com/office/2006/metadata/properties" xmlns:ns3="2affad68-30d4-42b9-bca0-06db7061db8c" targetNamespace="http://schemas.microsoft.com/office/2006/metadata/properties" ma:root="true" ma:fieldsID="bb6e61f35219b8f29f84269c4c70dfc3" ns3:_="">
    <xsd:import namespace="2affad68-30d4-42b9-bca0-06db7061db8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ffad68-30d4-42b9-bca0-06db7061db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4C0249-F0C4-4D06-B600-5F077BD5E204}">
  <ds:schemaRefs>
    <ds:schemaRef ds:uri="http://schemas.microsoft.com/sharepoint/v3/contenttype/forms"/>
  </ds:schemaRefs>
</ds:datastoreItem>
</file>

<file path=customXml/itemProps2.xml><?xml version="1.0" encoding="utf-8"?>
<ds:datastoreItem xmlns:ds="http://schemas.openxmlformats.org/officeDocument/2006/customXml" ds:itemID="{E227A3DE-CAC9-4104-90ED-8ADFDE4F3A4D}">
  <ds:schemaRefs>
    <ds:schemaRef ds:uri="http://purl.org/dc/dcmitype/"/>
    <ds:schemaRef ds:uri="http://purl.org/dc/terms/"/>
    <ds:schemaRef ds:uri="http://purl.org/dc/elements/1.1/"/>
    <ds:schemaRef ds:uri="2affad68-30d4-42b9-bca0-06db7061db8c"/>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DC42DC3-D379-47F0-898C-A718B4CBC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ffad68-30d4-42b9-bca0-06db7061db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Program Info</vt:lpstr>
      <vt:lpstr>LED Lighting</vt:lpstr>
      <vt:lpstr>Lighting</vt:lpstr>
      <vt:lpstr>HVAC</vt:lpstr>
      <vt:lpstr>Chillers</vt:lpstr>
      <vt:lpstr>VFDs</vt:lpstr>
      <vt:lpstr>Refrigeration and Food Service</vt:lpstr>
      <vt:lpstr>'LED Lighting'!Print_Area</vt:lpstr>
      <vt:lpstr>'Program Info'!Print_Area</vt:lpstr>
    </vt:vector>
  </TitlesOfParts>
  <Company>AMERESCO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Nicholson, Shawn</dc:creator>
  <cp:lastModifiedBy>Timothy Walls</cp:lastModifiedBy>
  <cp:lastPrinted>2023-03-21T18:08:17Z</cp:lastPrinted>
  <dcterms:created xsi:type="dcterms:W3CDTF">2016-04-21T17:22:21Z</dcterms:created>
  <dcterms:modified xsi:type="dcterms:W3CDTF">2023-03-21T19:36:29Z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0x0101008BDD1704E8B08E4F8B5BEA5FD754C7CF</vt:lpwstr>
  </property>
</Properties>
</file>